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van\Documents\GAU\Covid\"/>
    </mc:Choice>
  </mc:AlternateContent>
  <xr:revisionPtr revIDLastSave="0" documentId="13_ncr:1_{D33232FE-95C2-4680-90B9-E29D26E3FA0F}" xr6:coauthVersionLast="45" xr6:coauthVersionMax="45" xr10:uidLastSave="{00000000-0000-0000-0000-000000000000}"/>
  <bookViews>
    <workbookView xWindow="-120" yWindow="-120" windowWidth="29040" windowHeight="15840" xr2:uid="{26633399-55B4-4F4B-A7C4-DA4359230CB0}"/>
  </bookViews>
  <sheets>
    <sheet name="Sheet1" sheetId="1" r:id="rId1"/>
  </sheets>
  <definedNames>
    <definedName name="infection_rate">Sheet1!$AJ$9</definedName>
    <definedName name="removal_rate">Sheet1!$AJ$10</definedName>
    <definedName name="solver_adj" localSheetId="0" hidden="1">Sheet1!$AJ$4:$AJ$5,Sheet1!$AJ$7:$AJ$8,Sheet1!$AJ$11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Sheet1!$AJ$13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1" i="1" l="1"/>
  <c r="U11" i="1"/>
  <c r="M5" i="1" l="1"/>
  <c r="P5" i="1" s="1"/>
  <c r="J5" i="1"/>
  <c r="AE5" i="1"/>
  <c r="AC5" i="1"/>
  <c r="AB5" i="1"/>
  <c r="AJ10" i="1"/>
  <c r="AJ9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5" i="1"/>
  <c r="O6" i="1"/>
  <c r="M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6" i="1"/>
  <c r="J61" i="1"/>
  <c r="L61" i="1"/>
  <c r="J62" i="1"/>
  <c r="L62" i="1"/>
  <c r="J63" i="1"/>
  <c r="L63" i="1"/>
  <c r="J64" i="1"/>
  <c r="L64" i="1"/>
  <c r="J65" i="1"/>
  <c r="L65" i="1"/>
  <c r="J66" i="1"/>
  <c r="L66" i="1"/>
  <c r="J67" i="1"/>
  <c r="L67" i="1"/>
  <c r="J68" i="1"/>
  <c r="L68" i="1"/>
  <c r="J69" i="1"/>
  <c r="L69" i="1"/>
  <c r="J70" i="1"/>
  <c r="L70" i="1"/>
  <c r="J71" i="1"/>
  <c r="L71" i="1"/>
  <c r="J72" i="1"/>
  <c r="L72" i="1"/>
  <c r="J73" i="1"/>
  <c r="L73" i="1"/>
  <c r="J74" i="1"/>
  <c r="L74" i="1"/>
  <c r="J8" i="1"/>
  <c r="L8" i="1"/>
  <c r="J9" i="1"/>
  <c r="L9" i="1"/>
  <c r="J10" i="1"/>
  <c r="L10" i="1"/>
  <c r="J11" i="1"/>
  <c r="L11" i="1"/>
  <c r="J12" i="1"/>
  <c r="L12" i="1"/>
  <c r="J13" i="1"/>
  <c r="L13" i="1"/>
  <c r="J14" i="1"/>
  <c r="L14" i="1"/>
  <c r="J15" i="1"/>
  <c r="L15" i="1"/>
  <c r="J16" i="1"/>
  <c r="L16" i="1"/>
  <c r="J17" i="1"/>
  <c r="L17" i="1"/>
  <c r="J18" i="1"/>
  <c r="L18" i="1"/>
  <c r="J19" i="1"/>
  <c r="L19" i="1"/>
  <c r="J20" i="1"/>
  <c r="L20" i="1"/>
  <c r="J21" i="1"/>
  <c r="L21" i="1"/>
  <c r="J22" i="1"/>
  <c r="L22" i="1"/>
  <c r="J23" i="1"/>
  <c r="L23" i="1"/>
  <c r="J24" i="1"/>
  <c r="L24" i="1"/>
  <c r="J25" i="1"/>
  <c r="L25" i="1"/>
  <c r="J26" i="1"/>
  <c r="L26" i="1"/>
  <c r="J27" i="1"/>
  <c r="L27" i="1"/>
  <c r="J28" i="1"/>
  <c r="L28" i="1"/>
  <c r="J29" i="1"/>
  <c r="L29" i="1"/>
  <c r="J30" i="1"/>
  <c r="L30" i="1"/>
  <c r="J31" i="1"/>
  <c r="L31" i="1"/>
  <c r="J32" i="1"/>
  <c r="L32" i="1"/>
  <c r="J33" i="1"/>
  <c r="L33" i="1"/>
  <c r="J34" i="1"/>
  <c r="L34" i="1"/>
  <c r="J35" i="1"/>
  <c r="L35" i="1"/>
  <c r="J36" i="1"/>
  <c r="L36" i="1"/>
  <c r="J37" i="1"/>
  <c r="L37" i="1"/>
  <c r="J38" i="1"/>
  <c r="L38" i="1"/>
  <c r="J39" i="1"/>
  <c r="L39" i="1"/>
  <c r="J40" i="1"/>
  <c r="L40" i="1"/>
  <c r="J41" i="1"/>
  <c r="L41" i="1"/>
  <c r="J42" i="1"/>
  <c r="L42" i="1"/>
  <c r="J43" i="1"/>
  <c r="L43" i="1"/>
  <c r="J44" i="1"/>
  <c r="L44" i="1"/>
  <c r="J45" i="1"/>
  <c r="L45" i="1"/>
  <c r="J46" i="1"/>
  <c r="L46" i="1"/>
  <c r="J47" i="1"/>
  <c r="L47" i="1"/>
  <c r="J48" i="1"/>
  <c r="L48" i="1"/>
  <c r="J49" i="1"/>
  <c r="L49" i="1"/>
  <c r="J50" i="1"/>
  <c r="L50" i="1"/>
  <c r="J51" i="1"/>
  <c r="L51" i="1"/>
  <c r="J52" i="1"/>
  <c r="L52" i="1"/>
  <c r="J53" i="1"/>
  <c r="L53" i="1"/>
  <c r="J54" i="1"/>
  <c r="L54" i="1"/>
  <c r="J55" i="1"/>
  <c r="L55" i="1"/>
  <c r="J56" i="1"/>
  <c r="L56" i="1"/>
  <c r="J57" i="1"/>
  <c r="L57" i="1"/>
  <c r="J58" i="1"/>
  <c r="L58" i="1"/>
  <c r="J59" i="1"/>
  <c r="L59" i="1"/>
  <c r="J60" i="1"/>
  <c r="L60" i="1"/>
  <c r="L7" i="1"/>
  <c r="J7" i="1"/>
  <c r="L6" i="1"/>
  <c r="J6" i="1"/>
  <c r="K7" i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M74" i="1" s="1"/>
  <c r="G202" i="1"/>
  <c r="G203" i="1"/>
  <c r="AF5" i="1" s="1"/>
  <c r="AG5" i="1" s="1"/>
  <c r="G204" i="1"/>
  <c r="G205" i="1"/>
  <c r="G206" i="1"/>
  <c r="G207" i="1"/>
  <c r="G208" i="1"/>
  <c r="G209" i="1"/>
  <c r="G210" i="1"/>
  <c r="G211" i="1"/>
  <c r="G212" i="1"/>
  <c r="G213" i="1"/>
  <c r="G214" i="1"/>
  <c r="H214" i="1" s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H246" i="1" s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H261" i="1" l="1"/>
  <c r="P6" i="1"/>
  <c r="Q6" i="1" s="1"/>
  <c r="R6" i="1" s="1"/>
  <c r="H268" i="1"/>
  <c r="H32" i="1"/>
  <c r="H267" i="1"/>
  <c r="R5" i="1"/>
  <c r="H241" i="1"/>
  <c r="H209" i="1"/>
  <c r="H212" i="1"/>
  <c r="H226" i="1"/>
  <c r="H218" i="1"/>
  <c r="H16" i="1"/>
  <c r="H263" i="1"/>
  <c r="H256" i="1"/>
  <c r="H248" i="1"/>
  <c r="H240" i="1"/>
  <c r="H224" i="1"/>
  <c r="H216" i="1"/>
  <c r="H208" i="1"/>
  <c r="H207" i="1"/>
  <c r="H237" i="1"/>
  <c r="H213" i="1"/>
  <c r="AB6" i="1"/>
  <c r="AC6" i="1"/>
  <c r="H269" i="1"/>
  <c r="H262" i="1"/>
  <c r="H225" i="1"/>
  <c r="H203" i="1"/>
  <c r="H245" i="1"/>
  <c r="H239" i="1"/>
  <c r="H231" i="1"/>
  <c r="H244" i="1"/>
  <c r="H106" i="1"/>
  <c r="H272" i="1"/>
  <c r="H242" i="1"/>
  <c r="H229" i="1"/>
  <c r="H257" i="1"/>
  <c r="H235" i="1"/>
  <c r="H205" i="1"/>
  <c r="H10" i="1"/>
  <c r="H42" i="1"/>
  <c r="H74" i="1"/>
  <c r="H255" i="1"/>
  <c r="H247" i="1"/>
  <c r="H228" i="1"/>
  <c r="H221" i="1"/>
  <c r="M28" i="1"/>
  <c r="H11" i="1"/>
  <c r="H35" i="1"/>
  <c r="H59" i="1"/>
  <c r="H75" i="1"/>
  <c r="H99" i="1"/>
  <c r="H114" i="1"/>
  <c r="H122" i="1"/>
  <c r="H170" i="1"/>
  <c r="H194" i="1"/>
  <c r="H260" i="1"/>
  <c r="H253" i="1"/>
  <c r="H232" i="1"/>
  <c r="H219" i="1"/>
  <c r="H258" i="1"/>
  <c r="O50" i="1"/>
  <c r="H21" i="1"/>
  <c r="H37" i="1"/>
  <c r="H124" i="1"/>
  <c r="H156" i="1"/>
  <c r="H271" i="1"/>
  <c r="H264" i="1"/>
  <c r="H251" i="1"/>
  <c r="H230" i="1"/>
  <c r="H210" i="1"/>
  <c r="O18" i="1"/>
  <c r="H174" i="1"/>
  <c r="H223" i="1"/>
  <c r="H215" i="1"/>
  <c r="H44" i="1"/>
  <c r="H179" i="1"/>
  <c r="H187" i="1"/>
  <c r="H266" i="1"/>
  <c r="H250" i="1"/>
  <c r="H234" i="1"/>
  <c r="H202" i="1"/>
  <c r="M20" i="1"/>
  <c r="O42" i="1"/>
  <c r="H249" i="1"/>
  <c r="M12" i="1"/>
  <c r="O34" i="1"/>
  <c r="H265" i="1"/>
  <c r="H233" i="1"/>
  <c r="H217" i="1"/>
  <c r="H78" i="1"/>
  <c r="H94" i="1"/>
  <c r="H117" i="1"/>
  <c r="H270" i="1"/>
  <c r="H254" i="1"/>
  <c r="H238" i="1"/>
  <c r="H222" i="1"/>
  <c r="H206" i="1"/>
  <c r="M68" i="1"/>
  <c r="O26" i="1"/>
  <c r="H259" i="1"/>
  <c r="H243" i="1"/>
  <c r="H227" i="1"/>
  <c r="H211" i="1"/>
  <c r="M60" i="1"/>
  <c r="M52" i="1"/>
  <c r="O74" i="1"/>
  <c r="O10" i="1"/>
  <c r="H252" i="1"/>
  <c r="H236" i="1"/>
  <c r="H220" i="1"/>
  <c r="H204" i="1"/>
  <c r="M44" i="1"/>
  <c r="O66" i="1"/>
  <c r="H50" i="1"/>
  <c r="H58" i="1"/>
  <c r="H138" i="1"/>
  <c r="H186" i="1"/>
  <c r="M36" i="1"/>
  <c r="O58" i="1"/>
  <c r="M67" i="1"/>
  <c r="M59" i="1"/>
  <c r="M51" i="1"/>
  <c r="M43" i="1"/>
  <c r="M35" i="1"/>
  <c r="M27" i="1"/>
  <c r="M19" i="1"/>
  <c r="M11" i="1"/>
  <c r="O73" i="1"/>
  <c r="O65" i="1"/>
  <c r="O57" i="1"/>
  <c r="O49" i="1"/>
  <c r="O41" i="1"/>
  <c r="O33" i="1"/>
  <c r="O25" i="1"/>
  <c r="O17" i="1"/>
  <c r="O9" i="1"/>
  <c r="H53" i="1"/>
  <c r="H154" i="1"/>
  <c r="H46" i="1"/>
  <c r="H85" i="1"/>
  <c r="H101" i="1"/>
  <c r="H108" i="1"/>
  <c r="H123" i="1"/>
  <c r="H139" i="1"/>
  <c r="H163" i="1"/>
  <c r="H178" i="1"/>
  <c r="M66" i="1"/>
  <c r="M58" i="1"/>
  <c r="M50" i="1"/>
  <c r="M42" i="1"/>
  <c r="M34" i="1"/>
  <c r="M26" i="1"/>
  <c r="M18" i="1"/>
  <c r="M10" i="1"/>
  <c r="O72" i="1"/>
  <c r="O64" i="1"/>
  <c r="O56" i="1"/>
  <c r="O48" i="1"/>
  <c r="O40" i="1"/>
  <c r="O32" i="1"/>
  <c r="O24" i="1"/>
  <c r="O16" i="1"/>
  <c r="O8" i="1"/>
  <c r="H162" i="1"/>
  <c r="H171" i="1"/>
  <c r="M73" i="1"/>
  <c r="M65" i="1"/>
  <c r="M57" i="1"/>
  <c r="M49" i="1"/>
  <c r="M41" i="1"/>
  <c r="M33" i="1"/>
  <c r="M25" i="1"/>
  <c r="M17" i="1"/>
  <c r="M9" i="1"/>
  <c r="O71" i="1"/>
  <c r="O63" i="1"/>
  <c r="O55" i="1"/>
  <c r="O47" i="1"/>
  <c r="O39" i="1"/>
  <c r="O31" i="1"/>
  <c r="O23" i="1"/>
  <c r="O15" i="1"/>
  <c r="O7" i="1"/>
  <c r="H92" i="1"/>
  <c r="H130" i="1"/>
  <c r="H110" i="1"/>
  <c r="H149" i="1"/>
  <c r="H165" i="1"/>
  <c r="H172" i="1"/>
  <c r="M72" i="1"/>
  <c r="M64" i="1"/>
  <c r="M56" i="1"/>
  <c r="M48" i="1"/>
  <c r="M40" i="1"/>
  <c r="M32" i="1"/>
  <c r="M24" i="1"/>
  <c r="M16" i="1"/>
  <c r="M8" i="1"/>
  <c r="O70" i="1"/>
  <c r="O62" i="1"/>
  <c r="O54" i="1"/>
  <c r="O46" i="1"/>
  <c r="O38" i="1"/>
  <c r="O30" i="1"/>
  <c r="O22" i="1"/>
  <c r="O14" i="1"/>
  <c r="H30" i="1"/>
  <c r="H192" i="1"/>
  <c r="H18" i="1"/>
  <c r="H26" i="1"/>
  <c r="H34" i="1"/>
  <c r="H64" i="1"/>
  <c r="H80" i="1"/>
  <c r="H96" i="1"/>
  <c r="H142" i="1"/>
  <c r="H158" i="1"/>
  <c r="H181" i="1"/>
  <c r="H188" i="1"/>
  <c r="H196" i="1"/>
  <c r="M71" i="1"/>
  <c r="M63" i="1"/>
  <c r="M55" i="1"/>
  <c r="M47" i="1"/>
  <c r="M39" i="1"/>
  <c r="M31" i="1"/>
  <c r="M23" i="1"/>
  <c r="M15" i="1"/>
  <c r="M7" i="1"/>
  <c r="P7" i="1" s="1"/>
  <c r="O69" i="1"/>
  <c r="O61" i="1"/>
  <c r="O53" i="1"/>
  <c r="O45" i="1"/>
  <c r="O37" i="1"/>
  <c r="O29" i="1"/>
  <c r="O21" i="1"/>
  <c r="O13" i="1"/>
  <c r="H60" i="1"/>
  <c r="H115" i="1"/>
  <c r="M70" i="1"/>
  <c r="M62" i="1"/>
  <c r="M54" i="1"/>
  <c r="M46" i="1"/>
  <c r="M38" i="1"/>
  <c r="M30" i="1"/>
  <c r="M22" i="1"/>
  <c r="M14" i="1"/>
  <c r="O68" i="1"/>
  <c r="O60" i="1"/>
  <c r="O52" i="1"/>
  <c r="O44" i="1"/>
  <c r="O36" i="1"/>
  <c r="O28" i="1"/>
  <c r="O20" i="1"/>
  <c r="O12" i="1"/>
  <c r="H14" i="1"/>
  <c r="H146" i="1"/>
  <c r="H200" i="1"/>
  <c r="H28" i="1"/>
  <c r="H51" i="1"/>
  <c r="H66" i="1"/>
  <c r="H82" i="1"/>
  <c r="H90" i="1"/>
  <c r="H98" i="1"/>
  <c r="H128" i="1"/>
  <c r="H144" i="1"/>
  <c r="H160" i="1"/>
  <c r="M69" i="1"/>
  <c r="M61" i="1"/>
  <c r="M53" i="1"/>
  <c r="M45" i="1"/>
  <c r="M37" i="1"/>
  <c r="M29" i="1"/>
  <c r="M21" i="1"/>
  <c r="M13" i="1"/>
  <c r="O67" i="1"/>
  <c r="O59" i="1"/>
  <c r="O51" i="1"/>
  <c r="O43" i="1"/>
  <c r="O35" i="1"/>
  <c r="O27" i="1"/>
  <c r="O19" i="1"/>
  <c r="O11" i="1"/>
  <c r="H24" i="1"/>
  <c r="H38" i="1"/>
  <c r="H45" i="1"/>
  <c r="H52" i="1"/>
  <c r="H88" i="1"/>
  <c r="H102" i="1"/>
  <c r="H109" i="1"/>
  <c r="H116" i="1"/>
  <c r="H152" i="1"/>
  <c r="H166" i="1"/>
  <c r="H173" i="1"/>
  <c r="H180" i="1"/>
  <c r="H195" i="1"/>
  <c r="H40" i="1"/>
  <c r="H68" i="1"/>
  <c r="H182" i="1"/>
  <c r="H69" i="1"/>
  <c r="H76" i="1"/>
  <c r="H83" i="1"/>
  <c r="H112" i="1"/>
  <c r="H126" i="1"/>
  <c r="H133" i="1"/>
  <c r="H140" i="1"/>
  <c r="H147" i="1"/>
  <c r="H176" i="1"/>
  <c r="H190" i="1"/>
  <c r="H67" i="1"/>
  <c r="H131" i="1"/>
  <c r="H61" i="1"/>
  <c r="H132" i="1"/>
  <c r="H197" i="1"/>
  <c r="H12" i="1"/>
  <c r="H19" i="1"/>
  <c r="H48" i="1"/>
  <c r="H62" i="1"/>
  <c r="H6" i="1"/>
  <c r="H13" i="1"/>
  <c r="H20" i="1"/>
  <c r="H27" i="1"/>
  <c r="H56" i="1"/>
  <c r="H70" i="1"/>
  <c r="H77" i="1"/>
  <c r="H84" i="1"/>
  <c r="H91" i="1"/>
  <c r="H120" i="1"/>
  <c r="H134" i="1"/>
  <c r="H141" i="1"/>
  <c r="H148" i="1"/>
  <c r="H155" i="1"/>
  <c r="H184" i="1"/>
  <c r="H54" i="1"/>
  <c r="H104" i="1"/>
  <c r="H168" i="1"/>
  <c r="H118" i="1"/>
  <c r="H125" i="1"/>
  <c r="H189" i="1"/>
  <c r="H8" i="1"/>
  <c r="H22" i="1"/>
  <c r="H29" i="1"/>
  <c r="H36" i="1"/>
  <c r="H43" i="1"/>
  <c r="H72" i="1"/>
  <c r="H86" i="1"/>
  <c r="H93" i="1"/>
  <c r="H100" i="1"/>
  <c r="H107" i="1"/>
  <c r="H136" i="1"/>
  <c r="H150" i="1"/>
  <c r="H157" i="1"/>
  <c r="H164" i="1"/>
  <c r="H198" i="1"/>
  <c r="H17" i="1"/>
  <c r="H33" i="1"/>
  <c r="H49" i="1"/>
  <c r="H65" i="1"/>
  <c r="H81" i="1"/>
  <c r="H97" i="1"/>
  <c r="H113" i="1"/>
  <c r="H129" i="1"/>
  <c r="H145" i="1"/>
  <c r="H161" i="1"/>
  <c r="H177" i="1"/>
  <c r="H193" i="1"/>
  <c r="H7" i="1"/>
  <c r="H23" i="1"/>
  <c r="H39" i="1"/>
  <c r="H55" i="1"/>
  <c r="H71" i="1"/>
  <c r="H87" i="1"/>
  <c r="H103" i="1"/>
  <c r="H119" i="1"/>
  <c r="H135" i="1"/>
  <c r="H151" i="1"/>
  <c r="H167" i="1"/>
  <c r="H183" i="1"/>
  <c r="H199" i="1"/>
  <c r="H201" i="1"/>
  <c r="H9" i="1"/>
  <c r="H25" i="1"/>
  <c r="H41" i="1"/>
  <c r="H57" i="1"/>
  <c r="H73" i="1"/>
  <c r="H89" i="1"/>
  <c r="H105" i="1"/>
  <c r="H121" i="1"/>
  <c r="H137" i="1"/>
  <c r="H153" i="1"/>
  <c r="H169" i="1"/>
  <c r="H185" i="1"/>
  <c r="H15" i="1"/>
  <c r="H31" i="1"/>
  <c r="H47" i="1"/>
  <c r="H63" i="1"/>
  <c r="H79" i="1"/>
  <c r="H95" i="1"/>
  <c r="H111" i="1"/>
  <c r="H127" i="1"/>
  <c r="H143" i="1"/>
  <c r="H159" i="1"/>
  <c r="H175" i="1"/>
  <c r="H191" i="1"/>
  <c r="P8" i="1" l="1"/>
  <c r="Q7" i="1"/>
  <c r="R7" i="1" s="1"/>
  <c r="AC7" i="1"/>
  <c r="AE7" i="1" s="1"/>
  <c r="AE6" i="1"/>
  <c r="AD6" i="1"/>
  <c r="AB7" i="1"/>
  <c r="U10" i="1"/>
  <c r="V10" i="1"/>
  <c r="P9" i="1" l="1"/>
  <c r="Q8" i="1"/>
  <c r="R8" i="1" s="1"/>
  <c r="AD7" i="1"/>
  <c r="AF7" i="1" s="1"/>
  <c r="AC8" i="1"/>
  <c r="AE8" i="1" s="1"/>
  <c r="AB8" i="1"/>
  <c r="AF6" i="1"/>
  <c r="AG6" i="1" s="1"/>
  <c r="P10" i="1" l="1"/>
  <c r="Q9" i="1"/>
  <c r="R9" i="1" s="1"/>
  <c r="AD8" i="1"/>
  <c r="AF8" i="1" s="1"/>
  <c r="AG8" i="1" s="1"/>
  <c r="AB9" i="1"/>
  <c r="AC9" i="1"/>
  <c r="AG7" i="1"/>
  <c r="P11" i="1" l="1"/>
  <c r="Q10" i="1"/>
  <c r="R10" i="1" s="1"/>
  <c r="AC10" i="1"/>
  <c r="AE10" i="1" s="1"/>
  <c r="AB10" i="1"/>
  <c r="AD9" i="1"/>
  <c r="AE9" i="1"/>
  <c r="P12" i="1" l="1"/>
  <c r="Q11" i="1"/>
  <c r="R11" i="1" s="1"/>
  <c r="AD10" i="1"/>
  <c r="AF10" i="1" s="1"/>
  <c r="AB11" i="1"/>
  <c r="AC11" i="1"/>
  <c r="AF9" i="1"/>
  <c r="AG9" i="1" s="1"/>
  <c r="P13" i="1" l="1"/>
  <c r="Q12" i="1"/>
  <c r="R12" i="1" s="1"/>
  <c r="AC12" i="1"/>
  <c r="AE12" i="1" s="1"/>
  <c r="AB12" i="1"/>
  <c r="AD11" i="1"/>
  <c r="AE11" i="1"/>
  <c r="AG10" i="1"/>
  <c r="P14" i="1" l="1"/>
  <c r="Q13" i="1"/>
  <c r="R13" i="1" s="1"/>
  <c r="AB13" i="1"/>
  <c r="AD12" i="1"/>
  <c r="AF12" i="1" s="1"/>
  <c r="AC13" i="1"/>
  <c r="AF11" i="1"/>
  <c r="P15" i="1" l="1"/>
  <c r="Q14" i="1"/>
  <c r="R14" i="1" s="1"/>
  <c r="AG12" i="1"/>
  <c r="AC14" i="1"/>
  <c r="AE14" i="1" s="1"/>
  <c r="AB14" i="1"/>
  <c r="AD13" i="1"/>
  <c r="AF13" i="1" s="1"/>
  <c r="AE13" i="1"/>
  <c r="AG11" i="1"/>
  <c r="P16" i="1" l="1"/>
  <c r="Q15" i="1"/>
  <c r="R15" i="1" s="1"/>
  <c r="AC15" i="1"/>
  <c r="AE15" i="1" s="1"/>
  <c r="AD14" i="1"/>
  <c r="AF14" i="1" s="1"/>
  <c r="AG14" i="1" s="1"/>
  <c r="AB15" i="1"/>
  <c r="AG13" i="1"/>
  <c r="P17" i="1" l="1"/>
  <c r="Q16" i="1"/>
  <c r="R16" i="1" s="1"/>
  <c r="AC16" i="1"/>
  <c r="AE16" i="1" s="1"/>
  <c r="AD15" i="1"/>
  <c r="AB16" i="1"/>
  <c r="P18" i="1" l="1"/>
  <c r="Q17" i="1"/>
  <c r="R17" i="1" s="1"/>
  <c r="AB17" i="1"/>
  <c r="AD16" i="1"/>
  <c r="AF16" i="1" s="1"/>
  <c r="AF15" i="1"/>
  <c r="AG15" i="1" s="1"/>
  <c r="AC17" i="1"/>
  <c r="AE17" i="1" s="1"/>
  <c r="P19" i="1" l="1"/>
  <c r="Q18" i="1"/>
  <c r="R18" i="1" s="1"/>
  <c r="AG16" i="1"/>
  <c r="AD17" i="1"/>
  <c r="AC18" i="1"/>
  <c r="AB18" i="1"/>
  <c r="P20" i="1" l="1"/>
  <c r="Q19" i="1"/>
  <c r="R19" i="1" s="1"/>
  <c r="AC19" i="1"/>
  <c r="AE19" i="1" s="1"/>
  <c r="AE18" i="1"/>
  <c r="AD18" i="1"/>
  <c r="AF17" i="1"/>
  <c r="AG17" i="1" s="1"/>
  <c r="AB19" i="1"/>
  <c r="P21" i="1" l="1"/>
  <c r="Q20" i="1"/>
  <c r="R20" i="1" s="1"/>
  <c r="AB20" i="1"/>
  <c r="AC20" i="1"/>
  <c r="AE20" i="1" s="1"/>
  <c r="AD19" i="1"/>
  <c r="AF19" i="1" s="1"/>
  <c r="AF18" i="1"/>
  <c r="AG18" i="1" s="1"/>
  <c r="P22" i="1" l="1"/>
  <c r="Q21" i="1"/>
  <c r="R21" i="1" s="1"/>
  <c r="AG19" i="1"/>
  <c r="AC21" i="1"/>
  <c r="AE21" i="1" s="1"/>
  <c r="AB21" i="1"/>
  <c r="AD20" i="1"/>
  <c r="AF20" i="1" s="1"/>
  <c r="AG20" i="1" s="1"/>
  <c r="P23" i="1" l="1"/>
  <c r="Q22" i="1"/>
  <c r="R22" i="1" s="1"/>
  <c r="AB22" i="1"/>
  <c r="AC22" i="1"/>
  <c r="AE22" i="1" s="1"/>
  <c r="AD21" i="1"/>
  <c r="P24" i="1" l="1"/>
  <c r="Q23" i="1"/>
  <c r="R23" i="1" s="1"/>
  <c r="AB23" i="1"/>
  <c r="AC23" i="1"/>
  <c r="AE23" i="1" s="1"/>
  <c r="AD22" i="1"/>
  <c r="AF22" i="1" s="1"/>
  <c r="AF21" i="1"/>
  <c r="AG21" i="1" s="1"/>
  <c r="P25" i="1" l="1"/>
  <c r="Q24" i="1"/>
  <c r="R24" i="1" s="1"/>
  <c r="AB24" i="1"/>
  <c r="AC24" i="1"/>
  <c r="AE24" i="1" s="1"/>
  <c r="AD23" i="1"/>
  <c r="AF23" i="1" s="1"/>
  <c r="AG22" i="1"/>
  <c r="P26" i="1" l="1"/>
  <c r="Q25" i="1"/>
  <c r="R25" i="1" s="1"/>
  <c r="AC25" i="1"/>
  <c r="AB25" i="1"/>
  <c r="AD24" i="1"/>
  <c r="AF24" i="1" s="1"/>
  <c r="AG24" i="1" s="1"/>
  <c r="AG23" i="1"/>
  <c r="P27" i="1" l="1"/>
  <c r="Q26" i="1"/>
  <c r="R26" i="1" s="1"/>
  <c r="AB26" i="1"/>
  <c r="AC26" i="1"/>
  <c r="AE26" i="1" s="1"/>
  <c r="AE25" i="1"/>
  <c r="AD25" i="1"/>
  <c r="P28" i="1" l="1"/>
  <c r="Q27" i="1"/>
  <c r="R27" i="1" s="1"/>
  <c r="AB27" i="1"/>
  <c r="AC27" i="1"/>
  <c r="AE27" i="1" s="1"/>
  <c r="AD26" i="1"/>
  <c r="AF26" i="1" s="1"/>
  <c r="AF25" i="1"/>
  <c r="AG25" i="1" s="1"/>
  <c r="P29" i="1" l="1"/>
  <c r="Q28" i="1"/>
  <c r="R28" i="1" s="1"/>
  <c r="AD27" i="1"/>
  <c r="AF27" i="1" s="1"/>
  <c r="AC28" i="1"/>
  <c r="AE28" i="1" s="1"/>
  <c r="AB28" i="1"/>
  <c r="AG26" i="1"/>
  <c r="P30" i="1" l="1"/>
  <c r="Q29" i="1"/>
  <c r="R29" i="1" s="1"/>
  <c r="AB29" i="1"/>
  <c r="AC29" i="1"/>
  <c r="AE29" i="1" s="1"/>
  <c r="AD28" i="1"/>
  <c r="AG27" i="1"/>
  <c r="P31" i="1" l="1"/>
  <c r="Q30" i="1"/>
  <c r="R30" i="1" s="1"/>
  <c r="AB30" i="1"/>
  <c r="AD29" i="1"/>
  <c r="AF29" i="1" s="1"/>
  <c r="AC30" i="1"/>
  <c r="AE30" i="1" s="1"/>
  <c r="AF28" i="1"/>
  <c r="AG28" i="1" s="1"/>
  <c r="P32" i="1" l="1"/>
  <c r="Q31" i="1"/>
  <c r="R31" i="1" s="1"/>
  <c r="AC31" i="1"/>
  <c r="AE31" i="1" s="1"/>
  <c r="AB31" i="1"/>
  <c r="AG29" i="1"/>
  <c r="AD30" i="1"/>
  <c r="P33" i="1" l="1"/>
  <c r="Q32" i="1"/>
  <c r="R32" i="1" s="1"/>
  <c r="AB32" i="1"/>
  <c r="AD31" i="1"/>
  <c r="AF31" i="1" s="1"/>
  <c r="AC32" i="1"/>
  <c r="AF30" i="1"/>
  <c r="AG30" i="1" s="1"/>
  <c r="P34" i="1" l="1"/>
  <c r="Q33" i="1"/>
  <c r="R33" i="1" s="1"/>
  <c r="AC33" i="1"/>
  <c r="AE33" i="1" s="1"/>
  <c r="AE32" i="1"/>
  <c r="AB33" i="1"/>
  <c r="AD32" i="1"/>
  <c r="AF32" i="1" s="1"/>
  <c r="AG31" i="1"/>
  <c r="P35" i="1" l="1"/>
  <c r="Q34" i="1"/>
  <c r="R34" i="1" s="1"/>
  <c r="AC34" i="1"/>
  <c r="AE34" i="1" s="1"/>
  <c r="AD33" i="1"/>
  <c r="AG32" i="1"/>
  <c r="AB34" i="1"/>
  <c r="P36" i="1" l="1"/>
  <c r="Q35" i="1"/>
  <c r="R35" i="1" s="1"/>
  <c r="AC35" i="1"/>
  <c r="AE35" i="1" s="1"/>
  <c r="AD34" i="1"/>
  <c r="AF34" i="1" s="1"/>
  <c r="AF33" i="1"/>
  <c r="AG33" i="1" s="1"/>
  <c r="AB35" i="1"/>
  <c r="P37" i="1" l="1"/>
  <c r="Q36" i="1"/>
  <c r="R36" i="1" s="1"/>
  <c r="AC36" i="1"/>
  <c r="AE36" i="1" s="1"/>
  <c r="AD35" i="1"/>
  <c r="AF35" i="1" s="1"/>
  <c r="AG35" i="1" s="1"/>
  <c r="AB36" i="1"/>
  <c r="AG34" i="1"/>
  <c r="P38" i="1" l="1"/>
  <c r="Q37" i="1"/>
  <c r="R37" i="1" s="1"/>
  <c r="AC37" i="1"/>
  <c r="AE37" i="1" s="1"/>
  <c r="AD36" i="1"/>
  <c r="AF36" i="1" s="1"/>
  <c r="AG36" i="1" s="1"/>
  <c r="AB37" i="1"/>
  <c r="P39" i="1" l="1"/>
  <c r="Q38" i="1"/>
  <c r="R38" i="1" s="1"/>
  <c r="AB38" i="1"/>
  <c r="AD37" i="1"/>
  <c r="AF37" i="1" s="1"/>
  <c r="AC38" i="1"/>
  <c r="AE38" i="1" s="1"/>
  <c r="P40" i="1" l="1"/>
  <c r="Q39" i="1"/>
  <c r="R39" i="1" s="1"/>
  <c r="AC39" i="1"/>
  <c r="AE39" i="1" s="1"/>
  <c r="AD38" i="1"/>
  <c r="AF38" i="1" s="1"/>
  <c r="AG38" i="1" s="1"/>
  <c r="AB39" i="1"/>
  <c r="AG37" i="1"/>
  <c r="P41" i="1" l="1"/>
  <c r="Q40" i="1"/>
  <c r="R40" i="1" s="1"/>
  <c r="AB40" i="1"/>
  <c r="AC40" i="1"/>
  <c r="AE40" i="1" s="1"/>
  <c r="AD39" i="1"/>
  <c r="P42" i="1" l="1"/>
  <c r="Q41" i="1"/>
  <c r="R41" i="1" s="1"/>
  <c r="AC41" i="1"/>
  <c r="AD40" i="1"/>
  <c r="AF40" i="1" s="1"/>
  <c r="AB41" i="1"/>
  <c r="AF39" i="1"/>
  <c r="AG39" i="1" s="1"/>
  <c r="P43" i="1" l="1"/>
  <c r="Q42" i="1"/>
  <c r="R42" i="1" s="1"/>
  <c r="AC42" i="1"/>
  <c r="AE42" i="1" s="1"/>
  <c r="AB42" i="1"/>
  <c r="AD41" i="1"/>
  <c r="AE41" i="1"/>
  <c r="AG40" i="1"/>
  <c r="P44" i="1" l="1"/>
  <c r="Q43" i="1"/>
  <c r="R43" i="1" s="1"/>
  <c r="AD42" i="1"/>
  <c r="AF42" i="1" s="1"/>
  <c r="AC43" i="1"/>
  <c r="AE43" i="1" s="1"/>
  <c r="AF41" i="1"/>
  <c r="AG41" i="1" s="1"/>
  <c r="AB43" i="1"/>
  <c r="P45" i="1" l="1"/>
  <c r="Q44" i="1"/>
  <c r="R44" i="1" s="1"/>
  <c r="AD43" i="1"/>
  <c r="AC44" i="1"/>
  <c r="AE44" i="1" s="1"/>
  <c r="AB44" i="1"/>
  <c r="AG42" i="1"/>
  <c r="P46" i="1" l="1"/>
  <c r="Q45" i="1"/>
  <c r="R45" i="1" s="1"/>
  <c r="AD44" i="1"/>
  <c r="AF44" i="1" s="1"/>
  <c r="AB45" i="1"/>
  <c r="AF43" i="1"/>
  <c r="AG43" i="1" s="1"/>
  <c r="AC45" i="1"/>
  <c r="AE45" i="1" s="1"/>
  <c r="P47" i="1" l="1"/>
  <c r="Q46" i="1"/>
  <c r="R46" i="1" s="1"/>
  <c r="AD45" i="1"/>
  <c r="AB46" i="1"/>
  <c r="AC46" i="1"/>
  <c r="AE46" i="1" s="1"/>
  <c r="AG44" i="1"/>
  <c r="P48" i="1" l="1"/>
  <c r="Q47" i="1"/>
  <c r="R47" i="1" s="1"/>
  <c r="AB47" i="1"/>
  <c r="AD46" i="1"/>
  <c r="AF46" i="1" s="1"/>
  <c r="AF45" i="1"/>
  <c r="AG45" i="1" s="1"/>
  <c r="AC47" i="1"/>
  <c r="AE47" i="1" s="1"/>
  <c r="P49" i="1" l="1"/>
  <c r="Q48" i="1"/>
  <c r="R48" i="1" s="1"/>
  <c r="AG46" i="1"/>
  <c r="AD47" i="1"/>
  <c r="AC48" i="1"/>
  <c r="AE48" i="1" s="1"/>
  <c r="AB48" i="1"/>
  <c r="P50" i="1" l="1"/>
  <c r="Q49" i="1"/>
  <c r="R49" i="1" s="1"/>
  <c r="AB49" i="1"/>
  <c r="AD48" i="1"/>
  <c r="AF48" i="1" s="1"/>
  <c r="AF47" i="1"/>
  <c r="AG47" i="1" s="1"/>
  <c r="AC49" i="1"/>
  <c r="AE49" i="1" s="1"/>
  <c r="P51" i="1" l="1"/>
  <c r="Q50" i="1"/>
  <c r="R50" i="1" s="1"/>
  <c r="AB50" i="1"/>
  <c r="AC50" i="1"/>
  <c r="AE50" i="1" s="1"/>
  <c r="AD49" i="1"/>
  <c r="AG48" i="1"/>
  <c r="P52" i="1" l="1"/>
  <c r="Q51" i="1"/>
  <c r="R51" i="1" s="1"/>
  <c r="AD50" i="1"/>
  <c r="AF50" i="1" s="1"/>
  <c r="AC51" i="1"/>
  <c r="AE51" i="1" s="1"/>
  <c r="AB51" i="1"/>
  <c r="AF49" i="1"/>
  <c r="AG49" i="1" s="1"/>
  <c r="P53" i="1" l="1"/>
  <c r="Q52" i="1"/>
  <c r="R52" i="1" s="1"/>
  <c r="AB52" i="1"/>
  <c r="AC52" i="1"/>
  <c r="AE52" i="1" s="1"/>
  <c r="AD51" i="1"/>
  <c r="AF51" i="1" s="1"/>
  <c r="AG50" i="1"/>
  <c r="P54" i="1" l="1"/>
  <c r="Q53" i="1"/>
  <c r="R53" i="1" s="1"/>
  <c r="AC53" i="1"/>
  <c r="AE53" i="1" s="1"/>
  <c r="AD52" i="1"/>
  <c r="AF52" i="1" s="1"/>
  <c r="AG52" i="1" s="1"/>
  <c r="AB53" i="1"/>
  <c r="AG51" i="1"/>
  <c r="P55" i="1" l="1"/>
  <c r="Q54" i="1"/>
  <c r="R54" i="1" s="1"/>
  <c r="AC54" i="1"/>
  <c r="AE54" i="1" s="1"/>
  <c r="AB54" i="1"/>
  <c r="AD53" i="1"/>
  <c r="P56" i="1" l="1"/>
  <c r="Q55" i="1"/>
  <c r="R55" i="1" s="1"/>
  <c r="AB55" i="1"/>
  <c r="AD54" i="1"/>
  <c r="AF54" i="1" s="1"/>
  <c r="AC55" i="1"/>
  <c r="AE55" i="1" s="1"/>
  <c r="AF53" i="1"/>
  <c r="AG53" i="1" s="1"/>
  <c r="P57" i="1" l="1"/>
  <c r="Q56" i="1"/>
  <c r="R56" i="1" s="1"/>
  <c r="AB56" i="1"/>
  <c r="AD55" i="1"/>
  <c r="AC56" i="1"/>
  <c r="AE56" i="1" s="1"/>
  <c r="AG54" i="1"/>
  <c r="P58" i="1" l="1"/>
  <c r="Q57" i="1"/>
  <c r="R57" i="1" s="1"/>
  <c r="AD56" i="1"/>
  <c r="AF56" i="1" s="1"/>
  <c r="AF55" i="1"/>
  <c r="AG55" i="1" s="1"/>
  <c r="AC57" i="1"/>
  <c r="AE57" i="1" s="1"/>
  <c r="AB57" i="1"/>
  <c r="P59" i="1" l="1"/>
  <c r="Q58" i="1"/>
  <c r="R58" i="1" s="1"/>
  <c r="AB58" i="1"/>
  <c r="AD57" i="1"/>
  <c r="AF57" i="1" s="1"/>
  <c r="AG56" i="1"/>
  <c r="AC58" i="1"/>
  <c r="AE58" i="1" s="1"/>
  <c r="P60" i="1" l="1"/>
  <c r="Q59" i="1"/>
  <c r="R59" i="1" s="1"/>
  <c r="AC59" i="1"/>
  <c r="AE59" i="1" s="1"/>
  <c r="AB59" i="1"/>
  <c r="AD58" i="1"/>
  <c r="AF58" i="1" s="1"/>
  <c r="AG57" i="1"/>
  <c r="P61" i="1" l="1"/>
  <c r="Q60" i="1"/>
  <c r="R60" i="1" s="1"/>
  <c r="AC60" i="1"/>
  <c r="AE60" i="1" s="1"/>
  <c r="AD59" i="1"/>
  <c r="AF59" i="1" s="1"/>
  <c r="AG59" i="1" s="1"/>
  <c r="AB60" i="1"/>
  <c r="AG58" i="1"/>
  <c r="P62" i="1" l="1"/>
  <c r="Q61" i="1"/>
  <c r="R61" i="1" s="1"/>
  <c r="AC61" i="1"/>
  <c r="AD60" i="1"/>
  <c r="AF60" i="1" s="1"/>
  <c r="AB61" i="1"/>
  <c r="P63" i="1" l="1"/>
  <c r="Q62" i="1"/>
  <c r="R62" i="1" s="1"/>
  <c r="AB62" i="1"/>
  <c r="AD61" i="1"/>
  <c r="AF61" i="1" s="1"/>
  <c r="AC62" i="1"/>
  <c r="AE62" i="1" s="1"/>
  <c r="AE61" i="1"/>
  <c r="AG60" i="1"/>
  <c r="P64" i="1" l="1"/>
  <c r="Q63" i="1"/>
  <c r="R63" i="1" s="1"/>
  <c r="AD62" i="1"/>
  <c r="AF62" i="1" s="1"/>
  <c r="AC63" i="1"/>
  <c r="AE63" i="1" s="1"/>
  <c r="AB63" i="1"/>
  <c r="AG61" i="1"/>
  <c r="P65" i="1" l="1"/>
  <c r="Q64" i="1"/>
  <c r="R64" i="1" s="1"/>
  <c r="AC64" i="1"/>
  <c r="AE64" i="1" s="1"/>
  <c r="AB64" i="1"/>
  <c r="AD63" i="1"/>
  <c r="AG62" i="1"/>
  <c r="P66" i="1" l="1"/>
  <c r="Q65" i="1"/>
  <c r="R65" i="1" s="1"/>
  <c r="AC65" i="1"/>
  <c r="AE65" i="1" s="1"/>
  <c r="AD64" i="1"/>
  <c r="AF64" i="1" s="1"/>
  <c r="AB65" i="1"/>
  <c r="AF63" i="1"/>
  <c r="AG63" i="1" s="1"/>
  <c r="P67" i="1" l="1"/>
  <c r="Q66" i="1"/>
  <c r="R66" i="1" s="1"/>
  <c r="AD65" i="1"/>
  <c r="AC66" i="1"/>
  <c r="AB66" i="1"/>
  <c r="AG64" i="1"/>
  <c r="P68" i="1" l="1"/>
  <c r="Q67" i="1"/>
  <c r="R67" i="1" s="1"/>
  <c r="AD66" i="1"/>
  <c r="AF66" i="1" s="1"/>
  <c r="AF65" i="1"/>
  <c r="AG65" i="1" s="1"/>
  <c r="AB67" i="1"/>
  <c r="AC67" i="1"/>
  <c r="AE66" i="1"/>
  <c r="P69" i="1" l="1"/>
  <c r="Q68" i="1"/>
  <c r="R68" i="1" s="1"/>
  <c r="AD67" i="1"/>
  <c r="AF67" i="1" s="1"/>
  <c r="AG66" i="1"/>
  <c r="AE67" i="1"/>
  <c r="AB68" i="1"/>
  <c r="AC68" i="1"/>
  <c r="P70" i="1" l="1"/>
  <c r="Q69" i="1"/>
  <c r="R69" i="1" s="1"/>
  <c r="AB69" i="1"/>
  <c r="AE68" i="1"/>
  <c r="AC69" i="1"/>
  <c r="AD68" i="1"/>
  <c r="AF68" i="1" s="1"/>
  <c r="AG67" i="1"/>
  <c r="P71" i="1" l="1"/>
  <c r="Q70" i="1"/>
  <c r="R70" i="1" s="1"/>
  <c r="AB70" i="1"/>
  <c r="AD69" i="1"/>
  <c r="AF69" i="1" s="1"/>
  <c r="AE69" i="1"/>
  <c r="AC70" i="1"/>
  <c r="AG68" i="1"/>
  <c r="P72" i="1" l="1"/>
  <c r="Q71" i="1"/>
  <c r="R71" i="1" s="1"/>
  <c r="AD70" i="1"/>
  <c r="AF70" i="1" s="1"/>
  <c r="AG69" i="1"/>
  <c r="AE70" i="1"/>
  <c r="AC71" i="1"/>
  <c r="AB71" i="1"/>
  <c r="P73" i="1" l="1"/>
  <c r="Q72" i="1"/>
  <c r="R72" i="1" s="1"/>
  <c r="AD71" i="1"/>
  <c r="AF71" i="1" s="1"/>
  <c r="AG70" i="1"/>
  <c r="AB72" i="1"/>
  <c r="AE71" i="1"/>
  <c r="AC72" i="1"/>
  <c r="P74" i="1" l="1"/>
  <c r="Q74" i="1" s="1"/>
  <c r="Q73" i="1"/>
  <c r="R73" i="1" s="1"/>
  <c r="AD72" i="1"/>
  <c r="AF72" i="1" s="1"/>
  <c r="AE72" i="1"/>
  <c r="AC73" i="1"/>
  <c r="AB73" i="1"/>
  <c r="AG71" i="1"/>
  <c r="R74" i="1" l="1"/>
  <c r="AD73" i="1"/>
  <c r="AF73" i="1" s="1"/>
  <c r="AG72" i="1"/>
  <c r="AB74" i="1"/>
  <c r="AE73" i="1"/>
  <c r="AC74" i="1"/>
  <c r="AD74" i="1" l="1"/>
  <c r="AF74" i="1" s="1"/>
  <c r="AC75" i="1"/>
  <c r="AE74" i="1"/>
  <c r="AJ13" i="1" s="1"/>
  <c r="AB75" i="1"/>
  <c r="AG73" i="1"/>
  <c r="AD75" i="1" l="1"/>
  <c r="AF75" i="1" s="1"/>
  <c r="AB76" i="1"/>
  <c r="AE75" i="1"/>
  <c r="AC76" i="1"/>
  <c r="AG74" i="1"/>
  <c r="AD76" i="1" l="1"/>
  <c r="AF76" i="1" s="1"/>
  <c r="AG75" i="1"/>
  <c r="AC77" i="1"/>
  <c r="AE76" i="1"/>
  <c r="AB77" i="1"/>
  <c r="AD77" i="1" l="1"/>
  <c r="AF77" i="1" s="1"/>
  <c r="AG76" i="1"/>
  <c r="AB78" i="1"/>
  <c r="AE77" i="1"/>
  <c r="AC78" i="1"/>
  <c r="AD78" i="1" l="1"/>
  <c r="AF78" i="1" s="1"/>
  <c r="AE78" i="1"/>
  <c r="AC79" i="1"/>
  <c r="AB79" i="1"/>
  <c r="AG77" i="1"/>
  <c r="AD79" i="1" l="1"/>
  <c r="AB80" i="1"/>
  <c r="AE79" i="1"/>
  <c r="AC80" i="1"/>
  <c r="AG78" i="1"/>
  <c r="AF79" i="1"/>
  <c r="AG79" i="1" l="1"/>
  <c r="AE80" i="1"/>
  <c r="AC81" i="1"/>
  <c r="AD80" i="1"/>
  <c r="AB81" i="1"/>
  <c r="AB82" i="1" l="1"/>
  <c r="AD81" i="1"/>
  <c r="AF81" i="1" s="1"/>
  <c r="AF80" i="1"/>
  <c r="AG80" i="1" s="1"/>
  <c r="AC82" i="1"/>
  <c r="AE81" i="1"/>
  <c r="AD82" i="1" l="1"/>
  <c r="AF82" i="1" s="1"/>
  <c r="AG81" i="1"/>
  <c r="AC83" i="1"/>
  <c r="AE82" i="1"/>
  <c r="AB83" i="1"/>
  <c r="AD83" i="1" l="1"/>
  <c r="AF83" i="1" s="1"/>
  <c r="AB84" i="1"/>
  <c r="AC84" i="1"/>
  <c r="AE83" i="1"/>
  <c r="AG82" i="1"/>
  <c r="AG83" i="1" l="1"/>
  <c r="AE84" i="1"/>
  <c r="AC85" i="1"/>
  <c r="AD84" i="1"/>
  <c r="AF84" i="1" s="1"/>
  <c r="AB85" i="1"/>
  <c r="AB86" i="1" l="1"/>
  <c r="AD85" i="1"/>
  <c r="AF85" i="1" s="1"/>
  <c r="AC86" i="1"/>
  <c r="AE85" i="1"/>
  <c r="AG84" i="1"/>
  <c r="AC87" i="1" l="1"/>
  <c r="AE86" i="1"/>
  <c r="AD86" i="1"/>
  <c r="AF86" i="1" s="1"/>
  <c r="AB87" i="1"/>
  <c r="AG85" i="1"/>
  <c r="AG86" i="1" l="1"/>
  <c r="AD87" i="1"/>
  <c r="AF87" i="1" s="1"/>
  <c r="AB88" i="1"/>
  <c r="AC88" i="1"/>
  <c r="AE87" i="1"/>
  <c r="AD88" i="1" l="1"/>
  <c r="AF88" i="1" s="1"/>
  <c r="AC89" i="1"/>
  <c r="AE88" i="1"/>
  <c r="AB89" i="1"/>
  <c r="AG87" i="1"/>
  <c r="AD89" i="1" l="1"/>
  <c r="AF89" i="1" s="1"/>
  <c r="AB90" i="1"/>
  <c r="AE89" i="1"/>
  <c r="AC90" i="1"/>
  <c r="AG88" i="1"/>
  <c r="AG89" i="1" l="1"/>
  <c r="AC91" i="1"/>
  <c r="AE90" i="1"/>
  <c r="AD90" i="1"/>
  <c r="AB91" i="1"/>
  <c r="AD91" i="1" l="1"/>
  <c r="AF91" i="1" s="1"/>
  <c r="AB92" i="1"/>
  <c r="AF90" i="1"/>
  <c r="AG90" i="1" s="1"/>
  <c r="AE91" i="1"/>
  <c r="AC92" i="1"/>
  <c r="AB93" i="1" l="1"/>
  <c r="AG91" i="1"/>
  <c r="AD92" i="1"/>
  <c r="AC93" i="1"/>
  <c r="AE92" i="1"/>
  <c r="AD93" i="1" l="1"/>
  <c r="AF93" i="1" s="1"/>
  <c r="AF92" i="1"/>
  <c r="AG92" i="1" s="1"/>
  <c r="AC94" i="1"/>
  <c r="AE93" i="1"/>
  <c r="AB94" i="1"/>
  <c r="AD94" i="1" l="1"/>
  <c r="AF94" i="1" s="1"/>
  <c r="AB95" i="1"/>
  <c r="AE94" i="1"/>
  <c r="AC95" i="1"/>
  <c r="AG93" i="1"/>
  <c r="AG94" i="1" l="1"/>
  <c r="AD95" i="1"/>
  <c r="AF95" i="1" s="1"/>
  <c r="AC96" i="1"/>
  <c r="AE95" i="1"/>
  <c r="AB96" i="1"/>
  <c r="AD96" i="1" l="1"/>
  <c r="AF96" i="1" s="1"/>
  <c r="AB97" i="1"/>
  <c r="AE96" i="1"/>
  <c r="AC97" i="1"/>
  <c r="AG95" i="1"/>
  <c r="AD97" i="1" l="1"/>
  <c r="AF97" i="1" s="1"/>
  <c r="AC98" i="1"/>
  <c r="AE97" i="1"/>
  <c r="AB98" i="1"/>
  <c r="AG96" i="1"/>
  <c r="AG97" i="1" l="1"/>
  <c r="AD98" i="1"/>
  <c r="AF98" i="1" s="1"/>
  <c r="AB99" i="1"/>
  <c r="AC99" i="1"/>
  <c r="AE98" i="1"/>
  <c r="AD99" i="1" l="1"/>
  <c r="AF99" i="1" s="1"/>
  <c r="AG98" i="1"/>
  <c r="AE99" i="1"/>
  <c r="AC100" i="1"/>
  <c r="AB100" i="1"/>
  <c r="AD100" i="1" l="1"/>
  <c r="AG99" i="1"/>
  <c r="AB101" i="1"/>
  <c r="AC101" i="1"/>
  <c r="AD101" i="1" s="1"/>
  <c r="AE100" i="1"/>
  <c r="AF100" i="1"/>
  <c r="AB102" i="1" l="1"/>
  <c r="AE101" i="1"/>
  <c r="AC102" i="1"/>
  <c r="AG100" i="1"/>
  <c r="AF101" i="1"/>
  <c r="AG101" i="1" l="1"/>
  <c r="AB103" i="1"/>
  <c r="AD102" i="1"/>
  <c r="AF102" i="1" s="1"/>
  <c r="AC103" i="1"/>
  <c r="AE102" i="1"/>
  <c r="AB104" i="1" l="1"/>
  <c r="AD103" i="1"/>
  <c r="AF103" i="1" s="1"/>
  <c r="AE103" i="1"/>
  <c r="AC104" i="1"/>
  <c r="AG102" i="1"/>
  <c r="AG103" i="1" l="1"/>
  <c r="AB105" i="1"/>
  <c r="AE104" i="1"/>
  <c r="AC105" i="1"/>
  <c r="AD104" i="1"/>
  <c r="AF104" i="1" s="1"/>
  <c r="AG104" i="1" l="1"/>
  <c r="AD105" i="1"/>
  <c r="AF105" i="1" s="1"/>
  <c r="AC106" i="1"/>
  <c r="AE105" i="1"/>
  <c r="AB106" i="1"/>
  <c r="AG105" i="1" l="1"/>
  <c r="AD106" i="1"/>
  <c r="AF106" i="1" s="1"/>
  <c r="AB107" i="1"/>
  <c r="AE106" i="1"/>
  <c r="AC107" i="1"/>
  <c r="AG106" i="1" l="1"/>
  <c r="AD107" i="1"/>
  <c r="AE107" i="1"/>
  <c r="AC108" i="1"/>
  <c r="AB108" i="1"/>
  <c r="AD108" i="1" l="1"/>
  <c r="AF107" i="1"/>
  <c r="AG107" i="1" s="1"/>
  <c r="AB109" i="1"/>
  <c r="AE108" i="1"/>
  <c r="AC109" i="1"/>
  <c r="AD109" i="1" l="1"/>
  <c r="AF109" i="1" s="1"/>
  <c r="AF108" i="1"/>
  <c r="AG108" i="1" s="1"/>
  <c r="AC110" i="1"/>
  <c r="AE109" i="1"/>
  <c r="AB110" i="1"/>
  <c r="AD110" i="1" l="1"/>
  <c r="AF110" i="1" s="1"/>
  <c r="AB111" i="1"/>
  <c r="AE110" i="1"/>
  <c r="AC111" i="1"/>
  <c r="AG109" i="1"/>
  <c r="AD111" i="1" l="1"/>
  <c r="AF111" i="1" s="1"/>
  <c r="AG110" i="1"/>
  <c r="AE111" i="1"/>
  <c r="AC112" i="1"/>
  <c r="AB112" i="1"/>
  <c r="AD112" i="1" l="1"/>
  <c r="AF112" i="1" s="1"/>
  <c r="AG111" i="1"/>
  <c r="AB113" i="1"/>
  <c r="AE112" i="1"/>
  <c r="AC113" i="1"/>
  <c r="AD113" i="1" l="1"/>
  <c r="AF113" i="1" s="1"/>
  <c r="AE113" i="1"/>
  <c r="AC114" i="1"/>
  <c r="AB114" i="1"/>
  <c r="AG112" i="1"/>
  <c r="AD114" i="1" l="1"/>
  <c r="AG113" i="1"/>
  <c r="AB115" i="1"/>
  <c r="AE114" i="1"/>
  <c r="AC115" i="1"/>
  <c r="AD115" i="1" s="1"/>
  <c r="AF114" i="1"/>
  <c r="AG114" i="1" l="1"/>
  <c r="AC116" i="1"/>
  <c r="AD116" i="1" s="1"/>
  <c r="AE115" i="1"/>
  <c r="AB116" i="1"/>
  <c r="AF115" i="1"/>
  <c r="AG115" i="1" l="1"/>
  <c r="AB117" i="1"/>
  <c r="AC117" i="1"/>
  <c r="AD117" i="1" s="1"/>
  <c r="AE116" i="1"/>
  <c r="AF116" i="1"/>
  <c r="AG116" i="1" l="1"/>
  <c r="AC118" i="1"/>
  <c r="AD118" i="1" s="1"/>
  <c r="AE117" i="1"/>
  <c r="AB118" i="1"/>
  <c r="AF117" i="1"/>
  <c r="AB119" i="1" l="1"/>
  <c r="AE118" i="1"/>
  <c r="AC119" i="1"/>
  <c r="AG117" i="1"/>
  <c r="AF118" i="1"/>
  <c r="AC120" i="1" l="1"/>
  <c r="AE119" i="1"/>
  <c r="AD119" i="1"/>
  <c r="AF119" i="1" s="1"/>
  <c r="AB120" i="1"/>
  <c r="AG118" i="1"/>
  <c r="AG119" i="1" l="1"/>
  <c r="AD120" i="1"/>
  <c r="AF120" i="1" s="1"/>
  <c r="AB121" i="1"/>
  <c r="AC121" i="1"/>
  <c r="AE120" i="1"/>
  <c r="AD121" i="1" l="1"/>
  <c r="AE121" i="1"/>
  <c r="AC122" i="1"/>
  <c r="AB122" i="1"/>
  <c r="AG120" i="1"/>
  <c r="AD122" i="1" l="1"/>
  <c r="AF122" i="1" s="1"/>
  <c r="AF121" i="1"/>
  <c r="AG121" i="1" s="1"/>
  <c r="AB123" i="1"/>
  <c r="AE122" i="1"/>
  <c r="AC123" i="1"/>
  <c r="AD123" i="1" l="1"/>
  <c r="AF123" i="1" s="1"/>
  <c r="AG122" i="1"/>
  <c r="AE123" i="1"/>
  <c r="AC124" i="1"/>
  <c r="AB124" i="1"/>
  <c r="AG123" i="1" l="1"/>
  <c r="AD124" i="1"/>
  <c r="AF124" i="1" s="1"/>
  <c r="AC125" i="1"/>
  <c r="AE124" i="1"/>
  <c r="AB125" i="1"/>
  <c r="AG124" i="1" l="1"/>
  <c r="AD125" i="1"/>
  <c r="AF125" i="1" s="1"/>
  <c r="AB126" i="1"/>
  <c r="AE125" i="1"/>
  <c r="AC126" i="1"/>
  <c r="AD126" i="1" l="1"/>
  <c r="AF126" i="1" s="1"/>
  <c r="AG125" i="1"/>
  <c r="AE126" i="1"/>
  <c r="AC127" i="1"/>
  <c r="AB127" i="1"/>
  <c r="AD127" i="1" l="1"/>
  <c r="AF127" i="1" s="1"/>
  <c r="AB128" i="1"/>
  <c r="AC128" i="1"/>
  <c r="AE127" i="1"/>
  <c r="AG126" i="1"/>
  <c r="AD128" i="1" l="1"/>
  <c r="AB129" i="1"/>
  <c r="AC129" i="1"/>
  <c r="AD129" i="1" s="1"/>
  <c r="AE128" i="1"/>
  <c r="AG127" i="1"/>
  <c r="AF128" i="1"/>
  <c r="AE129" i="1" l="1"/>
  <c r="AC130" i="1"/>
  <c r="AD130" i="1" s="1"/>
  <c r="AB130" i="1"/>
  <c r="AG128" i="1"/>
  <c r="AF129" i="1"/>
  <c r="AB131" i="1" l="1"/>
  <c r="AC131" i="1"/>
  <c r="AD131" i="1" s="1"/>
  <c r="AE130" i="1"/>
  <c r="AG129" i="1"/>
  <c r="AF130" i="1"/>
  <c r="AG130" i="1" l="1"/>
  <c r="AB132" i="1"/>
  <c r="AE131" i="1"/>
  <c r="AC132" i="1"/>
  <c r="AD132" i="1" s="1"/>
  <c r="AF131" i="1"/>
  <c r="AG131" i="1" l="1"/>
  <c r="AC133" i="1"/>
  <c r="AD133" i="1" s="1"/>
  <c r="AE132" i="1"/>
  <c r="AB133" i="1"/>
  <c r="AF132" i="1"/>
  <c r="AG132" i="1" l="1"/>
  <c r="AB134" i="1"/>
  <c r="AE133" i="1"/>
  <c r="AC134" i="1"/>
  <c r="AD134" i="1" s="1"/>
  <c r="AF133" i="1"/>
  <c r="AG133" i="1" l="1"/>
  <c r="AC135" i="1"/>
  <c r="AD135" i="1" s="1"/>
  <c r="AE134" i="1"/>
  <c r="AB135" i="1"/>
  <c r="AF134" i="1"/>
  <c r="AG134" i="1" l="1"/>
  <c r="AB136" i="1"/>
  <c r="AC136" i="1"/>
  <c r="AD136" i="1" s="1"/>
  <c r="AE135" i="1"/>
  <c r="AF135" i="1"/>
  <c r="AC137" i="1" l="1"/>
  <c r="AD137" i="1" s="1"/>
  <c r="AE136" i="1"/>
  <c r="AB137" i="1"/>
  <c r="AG135" i="1"/>
  <c r="AF136" i="1"/>
  <c r="AB138" i="1" l="1"/>
  <c r="AC138" i="1"/>
  <c r="AD138" i="1" s="1"/>
  <c r="AE137" i="1"/>
  <c r="AG136" i="1"/>
  <c r="AF137" i="1"/>
  <c r="AG137" i="1" l="1"/>
  <c r="AE138" i="1"/>
  <c r="AC139" i="1"/>
  <c r="AD139" i="1" s="1"/>
  <c r="AB139" i="1"/>
  <c r="AF138" i="1"/>
  <c r="AB140" i="1" l="1"/>
  <c r="AC140" i="1"/>
  <c r="AD140" i="1" s="1"/>
  <c r="AE139" i="1"/>
  <c r="AG138" i="1"/>
  <c r="AF139" i="1"/>
  <c r="AG139" i="1" l="1"/>
  <c r="AC141" i="1"/>
  <c r="AD141" i="1" s="1"/>
  <c r="AE140" i="1"/>
  <c r="AB141" i="1"/>
  <c r="AF140" i="1"/>
  <c r="AB142" i="1" l="1"/>
  <c r="AC142" i="1"/>
  <c r="AD142" i="1" s="1"/>
  <c r="AE141" i="1"/>
  <c r="AG140" i="1"/>
  <c r="AF141" i="1"/>
  <c r="AG141" i="1" l="1"/>
  <c r="AC143" i="1"/>
  <c r="AD143" i="1" s="1"/>
  <c r="AE142" i="1"/>
  <c r="AB143" i="1"/>
  <c r="AF142" i="1"/>
  <c r="AB144" i="1" l="1"/>
  <c r="AC144" i="1"/>
  <c r="AD144" i="1" s="1"/>
  <c r="AE143" i="1"/>
  <c r="AG142" i="1"/>
  <c r="AF143" i="1"/>
  <c r="AE144" i="1" l="1"/>
  <c r="AC145" i="1"/>
  <c r="AD145" i="1" s="1"/>
  <c r="AB145" i="1"/>
  <c r="AG143" i="1"/>
  <c r="AF144" i="1"/>
  <c r="AB146" i="1" l="1"/>
  <c r="AC146" i="1"/>
  <c r="AD146" i="1" s="1"/>
  <c r="AE145" i="1"/>
  <c r="AG144" i="1"/>
  <c r="AF145" i="1"/>
  <c r="AG145" i="1" l="1"/>
  <c r="AC147" i="1"/>
  <c r="AD147" i="1" s="1"/>
  <c r="AE146" i="1"/>
  <c r="AB147" i="1"/>
  <c r="AF146" i="1"/>
  <c r="AG146" i="1" l="1"/>
  <c r="AB148" i="1"/>
  <c r="AE147" i="1"/>
  <c r="AC148" i="1"/>
  <c r="AD148" i="1" s="1"/>
  <c r="AF147" i="1"/>
  <c r="AG147" i="1" l="1"/>
  <c r="AC149" i="1"/>
  <c r="AD149" i="1" s="1"/>
  <c r="AE148" i="1"/>
  <c r="AB149" i="1"/>
  <c r="AF148" i="1"/>
  <c r="AG148" i="1" l="1"/>
  <c r="AB150" i="1"/>
  <c r="AE149" i="1"/>
  <c r="AC150" i="1"/>
  <c r="AD150" i="1" s="1"/>
  <c r="AF149" i="1"/>
  <c r="AE150" i="1" l="1"/>
  <c r="AC151" i="1"/>
  <c r="AD151" i="1" s="1"/>
  <c r="AB151" i="1"/>
  <c r="AG149" i="1"/>
  <c r="AF150" i="1"/>
  <c r="AB152" i="1" l="1"/>
  <c r="AC152" i="1"/>
  <c r="AE151" i="1"/>
  <c r="AG150" i="1"/>
  <c r="AF151" i="1"/>
  <c r="AG151" i="1" s="1"/>
  <c r="AB153" i="1" l="1"/>
  <c r="AD152" i="1"/>
  <c r="AF152" i="1" s="1"/>
  <c r="AE152" i="1"/>
  <c r="AC153" i="1"/>
  <c r="AG152" i="1" l="1"/>
  <c r="AD153" i="1"/>
  <c r="AF153" i="1" s="1"/>
  <c r="AC154" i="1"/>
  <c r="AE153" i="1"/>
  <c r="AB154" i="1"/>
  <c r="AD154" i="1" l="1"/>
  <c r="AF154" i="1" s="1"/>
  <c r="AG153" i="1"/>
  <c r="AB155" i="1"/>
  <c r="AE154" i="1"/>
  <c r="AC155" i="1"/>
  <c r="AG154" i="1" l="1"/>
  <c r="AD155" i="1"/>
  <c r="AF155" i="1" s="1"/>
  <c r="AE155" i="1"/>
  <c r="AC156" i="1"/>
  <c r="AB156" i="1"/>
  <c r="AD156" i="1" l="1"/>
  <c r="AF156" i="1" s="1"/>
  <c r="AB157" i="1"/>
  <c r="AC157" i="1"/>
  <c r="AE156" i="1"/>
  <c r="AG155" i="1"/>
  <c r="AB158" i="1" l="1"/>
  <c r="AD157" i="1"/>
  <c r="AF157" i="1" s="1"/>
  <c r="AE157" i="1"/>
  <c r="AC158" i="1"/>
  <c r="AG156" i="1"/>
  <c r="AG157" i="1" l="1"/>
  <c r="AC159" i="1"/>
  <c r="AE158" i="1"/>
  <c r="AD158" i="1"/>
  <c r="AF158" i="1" s="1"/>
  <c r="AG158" i="1" s="1"/>
  <c r="AB159" i="1"/>
  <c r="AB160" i="1" l="1"/>
  <c r="AD159" i="1"/>
  <c r="AF159" i="1" s="1"/>
  <c r="AE159" i="1"/>
  <c r="AC160" i="1"/>
  <c r="AD160" i="1" l="1"/>
  <c r="AF160" i="1" s="1"/>
  <c r="AG159" i="1"/>
  <c r="AC161" i="1"/>
  <c r="AE160" i="1"/>
  <c r="AB161" i="1"/>
  <c r="AD161" i="1" l="1"/>
  <c r="AF161" i="1" s="1"/>
  <c r="AG160" i="1"/>
  <c r="AB162" i="1"/>
  <c r="AC162" i="1"/>
  <c r="AE161" i="1"/>
  <c r="AG161" i="1" l="1"/>
  <c r="AD162" i="1"/>
  <c r="AF162" i="1" s="1"/>
  <c r="AE162" i="1"/>
  <c r="AC163" i="1"/>
  <c r="AB163" i="1"/>
  <c r="AG162" i="1" l="1"/>
  <c r="AD163" i="1"/>
  <c r="AF163" i="1" s="1"/>
  <c r="AB164" i="1"/>
  <c r="AC164" i="1"/>
  <c r="AE163" i="1"/>
  <c r="AG163" i="1" l="1"/>
  <c r="AD164" i="1"/>
  <c r="AF164" i="1" s="1"/>
  <c r="AB165" i="1"/>
  <c r="AC165" i="1"/>
  <c r="AE164" i="1"/>
  <c r="AG164" i="1" l="1"/>
  <c r="AD165" i="1"/>
  <c r="AF165" i="1" s="1"/>
  <c r="AC166" i="1"/>
  <c r="AD166" i="1" s="1"/>
  <c r="AE165" i="1"/>
  <c r="AB166" i="1"/>
  <c r="AB167" i="1" l="1"/>
  <c r="AE166" i="1"/>
  <c r="AC167" i="1"/>
  <c r="AD167" i="1" s="1"/>
  <c r="AG165" i="1"/>
  <c r="AF166" i="1"/>
  <c r="AG166" i="1" l="1"/>
  <c r="AE167" i="1"/>
  <c r="AC168" i="1"/>
  <c r="AD168" i="1" s="1"/>
  <c r="AB168" i="1"/>
  <c r="AF167" i="1"/>
  <c r="AG167" i="1" l="1"/>
  <c r="AB169" i="1"/>
  <c r="AE168" i="1"/>
  <c r="AC169" i="1"/>
  <c r="AF168" i="1"/>
  <c r="AB170" i="1" l="1"/>
  <c r="AG168" i="1"/>
  <c r="AD169" i="1"/>
  <c r="AF169" i="1" s="1"/>
  <c r="AE169" i="1"/>
  <c r="AC170" i="1"/>
  <c r="AG169" i="1" l="1"/>
  <c r="AD170" i="1"/>
  <c r="AF170" i="1" s="1"/>
  <c r="AC171" i="1"/>
  <c r="AE170" i="1"/>
  <c r="AB171" i="1"/>
  <c r="AD171" i="1" l="1"/>
  <c r="AF171" i="1" s="1"/>
  <c r="AG170" i="1"/>
  <c r="AB172" i="1"/>
  <c r="AE171" i="1"/>
  <c r="AC172" i="1"/>
  <c r="AD172" i="1" l="1"/>
  <c r="AF172" i="1" s="1"/>
  <c r="AE172" i="1"/>
  <c r="AC173" i="1"/>
  <c r="AB173" i="1"/>
  <c r="AG171" i="1"/>
  <c r="AG172" i="1" l="1"/>
  <c r="AD173" i="1"/>
  <c r="AF173" i="1" s="1"/>
  <c r="AB174" i="1"/>
  <c r="AE173" i="1"/>
  <c r="AC174" i="1"/>
  <c r="AD174" i="1" l="1"/>
  <c r="AF174" i="1" s="1"/>
  <c r="AC175" i="1"/>
  <c r="AE174" i="1"/>
  <c r="AB175" i="1"/>
  <c r="AG173" i="1"/>
  <c r="AD175" i="1" l="1"/>
  <c r="AF175" i="1" s="1"/>
  <c r="AG174" i="1"/>
  <c r="AB176" i="1"/>
  <c r="AC176" i="1"/>
  <c r="AE175" i="1"/>
  <c r="AD176" i="1" l="1"/>
  <c r="AF176" i="1" s="1"/>
  <c r="AC177" i="1"/>
  <c r="AD177" i="1" s="1"/>
  <c r="AE176" i="1"/>
  <c r="AB177" i="1"/>
  <c r="AG175" i="1"/>
  <c r="AG176" i="1" l="1"/>
  <c r="AB178" i="1"/>
  <c r="AC178" i="1"/>
  <c r="AD178" i="1" s="1"/>
  <c r="AE177" i="1"/>
  <c r="AF177" i="1"/>
  <c r="AC179" i="1" l="1"/>
  <c r="AD179" i="1" s="1"/>
  <c r="AE178" i="1"/>
  <c r="AB179" i="1"/>
  <c r="AG177" i="1"/>
  <c r="AF178" i="1"/>
  <c r="AB180" i="1" l="1"/>
  <c r="AC180" i="1"/>
  <c r="AD180" i="1" s="1"/>
  <c r="AE179" i="1"/>
  <c r="AG178" i="1"/>
  <c r="AF179" i="1"/>
  <c r="AG179" i="1" l="1"/>
  <c r="AE180" i="1"/>
  <c r="AC181" i="1"/>
  <c r="AD181" i="1" s="1"/>
  <c r="AB181" i="1"/>
  <c r="AF180" i="1"/>
  <c r="AG180" i="1" l="1"/>
  <c r="AB182" i="1"/>
  <c r="AC182" i="1"/>
  <c r="AE181" i="1"/>
  <c r="AF181" i="1"/>
  <c r="AG181" i="1" l="1"/>
  <c r="AB183" i="1"/>
  <c r="AD182" i="1"/>
  <c r="AF182" i="1" s="1"/>
  <c r="AC183" i="1"/>
  <c r="AE182" i="1"/>
  <c r="AG182" i="1" l="1"/>
  <c r="AD183" i="1"/>
  <c r="AF183" i="1" s="1"/>
  <c r="AC184" i="1"/>
  <c r="AE183" i="1"/>
  <c r="AB184" i="1"/>
  <c r="AD184" i="1" l="1"/>
  <c r="AF184" i="1" s="1"/>
  <c r="AG183" i="1"/>
  <c r="AB185" i="1"/>
  <c r="AE184" i="1"/>
  <c r="AC185" i="1"/>
  <c r="AD185" i="1" l="1"/>
  <c r="AF185" i="1" s="1"/>
  <c r="AG185" i="1" s="1"/>
  <c r="AC186" i="1"/>
  <c r="AE185" i="1"/>
  <c r="AB186" i="1"/>
  <c r="AG184" i="1"/>
  <c r="AD186" i="1" l="1"/>
  <c r="AF186" i="1" s="1"/>
  <c r="AB187" i="1"/>
  <c r="AE186" i="1"/>
  <c r="AC187" i="1"/>
  <c r="AD187" i="1" l="1"/>
  <c r="AF187" i="1" s="1"/>
  <c r="AC188" i="1"/>
  <c r="AE187" i="1"/>
  <c r="AB188" i="1"/>
  <c r="AG186" i="1"/>
  <c r="AD188" i="1" l="1"/>
  <c r="AF188" i="1" s="1"/>
  <c r="AG187" i="1"/>
  <c r="AB189" i="1"/>
  <c r="AC189" i="1"/>
  <c r="AE188" i="1"/>
  <c r="AD189" i="1" l="1"/>
  <c r="AF189" i="1" s="1"/>
  <c r="AG188" i="1"/>
  <c r="AC190" i="1"/>
  <c r="AD190" i="1" s="1"/>
  <c r="AE189" i="1"/>
  <c r="AB190" i="1"/>
  <c r="AB191" i="1" l="1"/>
  <c r="AE190" i="1"/>
  <c r="AC191" i="1"/>
  <c r="AD191" i="1" s="1"/>
  <c r="AG189" i="1"/>
  <c r="AF190" i="1"/>
  <c r="AG190" i="1" l="1"/>
  <c r="AE191" i="1"/>
  <c r="AC192" i="1"/>
  <c r="AD192" i="1" s="1"/>
  <c r="AB192" i="1"/>
  <c r="AF191" i="1"/>
  <c r="AB193" i="1" l="1"/>
  <c r="AE192" i="1"/>
  <c r="AC193" i="1"/>
  <c r="AG191" i="1"/>
  <c r="AF192" i="1"/>
  <c r="AG192" i="1" l="1"/>
  <c r="AB194" i="1"/>
  <c r="AD193" i="1"/>
  <c r="AF193" i="1" s="1"/>
  <c r="AC194" i="1"/>
  <c r="AE193" i="1"/>
  <c r="AD194" i="1" l="1"/>
  <c r="AE194" i="1"/>
  <c r="AC195" i="1"/>
  <c r="AB195" i="1"/>
  <c r="AG193" i="1"/>
  <c r="AD195" i="1" l="1"/>
  <c r="AF195" i="1" s="1"/>
  <c r="AF194" i="1"/>
  <c r="AG194" i="1" s="1"/>
  <c r="AB196" i="1"/>
  <c r="AC196" i="1"/>
  <c r="AE195" i="1"/>
  <c r="AG195" i="1" l="1"/>
  <c r="AD196" i="1"/>
  <c r="AF196" i="1" s="1"/>
  <c r="AE196" i="1"/>
  <c r="AC197" i="1"/>
  <c r="AB197" i="1"/>
  <c r="AD197" i="1" l="1"/>
  <c r="AF197" i="1" s="1"/>
  <c r="AB198" i="1"/>
  <c r="AC198" i="1"/>
  <c r="AE197" i="1"/>
  <c r="AG196" i="1"/>
  <c r="AD198" i="1" l="1"/>
  <c r="AB199" i="1"/>
  <c r="AE198" i="1"/>
  <c r="AC199" i="1"/>
  <c r="AG197" i="1"/>
  <c r="AD199" i="1" l="1"/>
  <c r="AF199" i="1" s="1"/>
  <c r="AF198" i="1"/>
  <c r="AG198" i="1" s="1"/>
  <c r="AC200" i="1"/>
  <c r="AE199" i="1"/>
  <c r="AB200" i="1"/>
  <c r="AG199" i="1" l="1"/>
  <c r="AD200" i="1"/>
  <c r="AF200" i="1" s="1"/>
  <c r="AB201" i="1"/>
  <c r="AC201" i="1"/>
  <c r="AE200" i="1"/>
  <c r="AD201" i="1" l="1"/>
  <c r="AF201" i="1" s="1"/>
  <c r="AC202" i="1"/>
  <c r="AE201" i="1"/>
  <c r="AB202" i="1"/>
  <c r="AG200" i="1"/>
  <c r="AG201" i="1" l="1"/>
  <c r="AD202" i="1"/>
  <c r="AF202" i="1" s="1"/>
  <c r="AB203" i="1"/>
  <c r="AE202" i="1"/>
  <c r="AC203" i="1"/>
  <c r="AD203" i="1" l="1"/>
  <c r="AF203" i="1" s="1"/>
  <c r="AG202" i="1"/>
  <c r="AC204" i="1"/>
  <c r="AE203" i="1"/>
  <c r="AB204" i="1"/>
  <c r="AD204" i="1" l="1"/>
  <c r="AF204" i="1" s="1"/>
  <c r="AB205" i="1"/>
  <c r="AC205" i="1"/>
  <c r="AE204" i="1"/>
  <c r="AG203" i="1"/>
  <c r="AC206" i="1" l="1"/>
  <c r="AE205" i="1"/>
  <c r="AD205" i="1"/>
  <c r="AB206" i="1"/>
  <c r="AG204" i="1"/>
  <c r="AD206" i="1" l="1"/>
  <c r="AF206" i="1" s="1"/>
  <c r="AF205" i="1"/>
  <c r="AG205" i="1" s="1"/>
  <c r="AB207" i="1"/>
  <c r="AC207" i="1"/>
  <c r="AE206" i="1"/>
  <c r="AD207" i="1" l="1"/>
  <c r="AF207" i="1" s="1"/>
  <c r="AE207" i="1"/>
  <c r="AC208" i="1"/>
  <c r="AB208" i="1"/>
  <c r="AG206" i="1"/>
  <c r="AD208" i="1" l="1"/>
  <c r="AF208" i="1" s="1"/>
  <c r="AB209" i="1"/>
  <c r="AC209" i="1"/>
  <c r="AE208" i="1"/>
  <c r="AG207" i="1"/>
  <c r="AG208" i="1" l="1"/>
  <c r="AE209" i="1"/>
  <c r="AC210" i="1"/>
  <c r="AD209" i="1"/>
  <c r="AF209" i="1" s="1"/>
  <c r="AB210" i="1"/>
  <c r="AD210" i="1" l="1"/>
  <c r="AF210" i="1" s="1"/>
  <c r="AB211" i="1"/>
  <c r="AC211" i="1"/>
  <c r="AE210" i="1"/>
  <c r="AG209" i="1"/>
  <c r="AG210" i="1" l="1"/>
  <c r="AD211" i="1"/>
  <c r="AF211" i="1" s="1"/>
  <c r="AE211" i="1"/>
  <c r="AC212" i="1"/>
  <c r="AB212" i="1"/>
  <c r="AG211" i="1" l="1"/>
  <c r="AD212" i="1"/>
  <c r="AF212" i="1" s="1"/>
  <c r="AB213" i="1"/>
  <c r="AC213" i="1"/>
  <c r="AE212" i="1"/>
  <c r="AG212" i="1" l="1"/>
  <c r="AB214" i="1"/>
  <c r="AD213" i="1"/>
  <c r="AF213" i="1" s="1"/>
  <c r="AG213" i="1" s="1"/>
  <c r="AC214" i="1"/>
  <c r="AE213" i="1"/>
  <c r="AD214" i="1" l="1"/>
  <c r="AF214" i="1" s="1"/>
  <c r="AE214" i="1"/>
  <c r="AC215" i="1"/>
  <c r="AB215" i="1"/>
  <c r="AD215" i="1" l="1"/>
  <c r="AF215" i="1" s="1"/>
  <c r="AG214" i="1"/>
  <c r="AB216" i="1"/>
  <c r="AE215" i="1"/>
  <c r="AC216" i="1"/>
  <c r="AD216" i="1" l="1"/>
  <c r="AF216" i="1" s="1"/>
  <c r="AG215" i="1"/>
  <c r="AC217" i="1"/>
  <c r="AE217" i="1" s="1"/>
  <c r="AJ17" i="1" s="1"/>
  <c r="AK17" i="1" s="1"/>
  <c r="AE216" i="1"/>
  <c r="AB217" i="1"/>
  <c r="AG216" i="1" l="1"/>
  <c r="AD217" i="1"/>
  <c r="AF217" i="1" s="1"/>
  <c r="AG217" i="1" s="1"/>
  <c r="AJ16" i="1" l="1"/>
  <c r="AK16" i="1" s="1"/>
</calcChain>
</file>

<file path=xl/sharedStrings.xml><?xml version="1.0" encoding="utf-8"?>
<sst xmlns="http://schemas.openxmlformats.org/spreadsheetml/2006/main" count="58" uniqueCount="48">
  <si>
    <t>Date</t>
  </si>
  <si>
    <t>Total</t>
  </si>
  <si>
    <t>Active</t>
  </si>
  <si>
    <t>New</t>
  </si>
  <si>
    <t>Deaths</t>
  </si>
  <si>
    <t>Recovered</t>
  </si>
  <si>
    <t>Recovery</t>
  </si>
  <si>
    <t>https://www.worldometers.info/coronavirus/country/georgia/</t>
  </si>
  <si>
    <t>#</t>
  </si>
  <si>
    <t>a</t>
  </si>
  <si>
    <t>b</t>
  </si>
  <si>
    <t>c</t>
  </si>
  <si>
    <t>d</t>
  </si>
  <si>
    <t>minimize</t>
  </si>
  <si>
    <t>Active_Fit</t>
  </si>
  <si>
    <t>New_Fit</t>
  </si>
  <si>
    <t>params</t>
  </si>
  <si>
    <t>Rec_Fit</t>
  </si>
  <si>
    <t>cumRec_Fit</t>
  </si>
  <si>
    <t>Susceptible</t>
  </si>
  <si>
    <t>Infected</t>
  </si>
  <si>
    <t>Contact Rate</t>
  </si>
  <si>
    <t>Transmissibility</t>
  </si>
  <si>
    <t>Infection Rate</t>
  </si>
  <si>
    <t>Removal Rate</t>
  </si>
  <si>
    <t>Duration</t>
  </si>
  <si>
    <t>საშუალოდ რამდენ ადამიანთან აქვს კონტაქტი 1 ინფიცირებულს.</t>
  </si>
  <si>
    <t>კონტაქტის დაინფიცირების ალბათობა.</t>
  </si>
  <si>
    <t>კონტაქტის დაინფიცირების პერიოდი. საშუალოდ რამდენი დღის მერე ინფიცირდება კონტაქტი.</t>
  </si>
  <si>
    <t>ინფიცირებულთა რაოდენობა, რომლებიც არ იმყოფებიან იზოლირებულ გარემოში (ჰოსპიტალში ან კარანტინში). ეს რაოდენობა არის ინფექციის მატარებელი და შეუძლიათ მისი გავრცელება.</t>
  </si>
  <si>
    <t>ინფექციის გავრცელების განაკვეთი მოცემული მოსახლეობის მიხედვით.</t>
  </si>
  <si>
    <t>მოსახლეობის მაქსიმალური რაოდენობა, რომელიც პოტენციურად შეიძლება დაინფიცირდეს.</t>
  </si>
  <si>
    <t>ინფექციის დახწევის (გამოჯანმრთელება/გარდაცვალება) განაკვეთი.</t>
  </si>
  <si>
    <t>Time Lag</t>
  </si>
  <si>
    <t>დახწევის განაკვეთის მაკორექტირებელი კოეფიციენტი.</t>
  </si>
  <si>
    <t>Active Peak</t>
  </si>
  <si>
    <t>Daily Peak</t>
  </si>
  <si>
    <t>New_SIR</t>
  </si>
  <si>
    <t>Rec_SIR</t>
  </si>
  <si>
    <t>Total_Fit</t>
  </si>
  <si>
    <t>Active_SIR</t>
  </si>
  <si>
    <t>Susceptible, St</t>
  </si>
  <si>
    <t>Infected, It</t>
  </si>
  <si>
    <t>Recovered, Rt</t>
  </si>
  <si>
    <t>https://en.wikipedia.org/wiki/Compartmental_models_in_epidemiology</t>
  </si>
  <si>
    <t>SIR model</t>
  </si>
  <si>
    <t>Source:</t>
  </si>
  <si>
    <t>90%_CF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</si>
</sst>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;@"/>
    <numFmt numFmtId="165" formatCode="#,##0.000"/>
    <numFmt numFmtId="166" formatCode="#,##0.000000"/>
    <numFmt numFmtId="167" formatCode="0.000000"/>
  </numFmts>
  <fonts count="1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ont="1"/>
    <xf numFmtId="164" fontId="0" fillId="0" borderId="0" xfId="0" applyNumberFormat="1"/>
    <xf numFmtId="0" fontId="4" fillId="0" borderId="0" xfId="3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1" fontId="0" fillId="0" borderId="0" xfId="0" applyNumberFormat="1"/>
    <xf numFmtId="0" fontId="5" fillId="0" borderId="2" xfId="0" applyFont="1" applyBorder="1" applyAlignment="1">
      <alignment horizontal="center"/>
    </xf>
    <xf numFmtId="0" fontId="6" fillId="0" borderId="0" xfId="0" applyFont="1"/>
    <xf numFmtId="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2" fillId="3" borderId="1" xfId="2"/>
    <xf numFmtId="1" fontId="2" fillId="3" borderId="1" xfId="2" applyNumberFormat="1"/>
    <xf numFmtId="0" fontId="6" fillId="0" borderId="0" xfId="0" applyFont="1" applyAlignment="1">
      <alignment horizontal="center"/>
    </xf>
    <xf numFmtId="0" fontId="7" fillId="0" borderId="0" xfId="0" applyFont="1"/>
    <xf numFmtId="4" fontId="1" fillId="2" borderId="1" xfId="1" applyNumberFormat="1"/>
    <xf numFmtId="10" fontId="1" fillId="2" borderId="1" xfId="1" applyNumberFormat="1"/>
    <xf numFmtId="10" fontId="0" fillId="0" borderId="0" xfId="0" applyNumberFormat="1"/>
    <xf numFmtId="0" fontId="1" fillId="2" borderId="1" xfId="1" applyNumberFormat="1"/>
    <xf numFmtId="1" fontId="1" fillId="2" borderId="1" xfId="1" applyNumberFormat="1"/>
    <xf numFmtId="3" fontId="1" fillId="2" borderId="1" xfId="1" applyNumberFormat="1"/>
    <xf numFmtId="0" fontId="2" fillId="3" borderId="1" xfId="2" applyNumberFormat="1"/>
    <xf numFmtId="166" fontId="2" fillId="3" borderId="1" xfId="2" applyNumberFormat="1"/>
    <xf numFmtId="0" fontId="8" fillId="0" borderId="0" xfId="0" applyFont="1"/>
    <xf numFmtId="167" fontId="1" fillId="2" borderId="1" xfId="1" applyNumberFormat="1"/>
    <xf numFmtId="0" fontId="9" fillId="0" borderId="0" xfId="0" applyFont="1"/>
    <xf numFmtId="1" fontId="9" fillId="0" borderId="0" xfId="0" applyNumberFormat="1" applyFont="1"/>
    <xf numFmtId="15" fontId="10" fillId="0" borderId="0" xfId="0" applyNumberFormat="1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0" fillId="0" borderId="0" xfId="0" applyNumberFormat="1"/>
  </cellXfs>
  <cellStyles count="4">
    <cellStyle name="Calculation" xfId="2" builtinId="22"/>
    <cellStyle name="Hyperlink" xfId="3" builtinId="8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New Cases Fitted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Sheet1!$L$4</c:f>
              <c:strCache>
                <c:ptCount val="1"/>
                <c:pt idx="0">
                  <c:v>New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Sheet1!$J$6:$J$74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Sheet1!$L$6:$L$74</c:f>
              <c:numCache>
                <c:formatCode>General</c:formatCode>
                <c:ptCount val="69"/>
                <c:pt idx="0">
                  <c:v>23</c:v>
                </c:pt>
                <c:pt idx="1">
                  <c:v>38</c:v>
                </c:pt>
                <c:pt idx="2">
                  <c:v>20</c:v>
                </c:pt>
                <c:pt idx="3">
                  <c:v>28</c:v>
                </c:pt>
                <c:pt idx="4">
                  <c:v>25</c:v>
                </c:pt>
                <c:pt idx="5">
                  <c:v>29</c:v>
                </c:pt>
                <c:pt idx="6">
                  <c:v>34</c:v>
                </c:pt>
                <c:pt idx="7">
                  <c:v>45</c:v>
                </c:pt>
                <c:pt idx="8">
                  <c:v>44</c:v>
                </c:pt>
                <c:pt idx="9">
                  <c:v>57</c:v>
                </c:pt>
                <c:pt idx="10">
                  <c:v>87</c:v>
                </c:pt>
                <c:pt idx="11">
                  <c:v>158</c:v>
                </c:pt>
                <c:pt idx="12">
                  <c:v>152</c:v>
                </c:pt>
                <c:pt idx="13">
                  <c:v>165</c:v>
                </c:pt>
                <c:pt idx="14">
                  <c:v>170</c:v>
                </c:pt>
                <c:pt idx="15">
                  <c:v>196</c:v>
                </c:pt>
                <c:pt idx="16">
                  <c:v>179</c:v>
                </c:pt>
                <c:pt idx="17">
                  <c:v>182</c:v>
                </c:pt>
                <c:pt idx="18">
                  <c:v>187</c:v>
                </c:pt>
                <c:pt idx="19">
                  <c:v>196</c:v>
                </c:pt>
                <c:pt idx="20">
                  <c:v>193</c:v>
                </c:pt>
                <c:pt idx="21">
                  <c:v>218</c:v>
                </c:pt>
                <c:pt idx="22">
                  <c:v>227</c:v>
                </c:pt>
                <c:pt idx="23">
                  <c:v>259</c:v>
                </c:pt>
                <c:pt idx="24">
                  <c:v>265</c:v>
                </c:pt>
                <c:pt idx="25">
                  <c:v>296</c:v>
                </c:pt>
                <c:pt idx="26">
                  <c:v>294</c:v>
                </c:pt>
                <c:pt idx="27">
                  <c:v>298</c:v>
                </c:pt>
                <c:pt idx="28">
                  <c:v>314</c:v>
                </c:pt>
                <c:pt idx="29">
                  <c:v>326</c:v>
                </c:pt>
                <c:pt idx="30">
                  <c:v>448</c:v>
                </c:pt>
                <c:pt idx="31">
                  <c:v>453</c:v>
                </c:pt>
                <c:pt idx="32">
                  <c:v>471</c:v>
                </c:pt>
                <c:pt idx="33">
                  <c:v>554</c:v>
                </c:pt>
                <c:pt idx="34">
                  <c:v>578</c:v>
                </c:pt>
                <c:pt idx="35">
                  <c:v>549</c:v>
                </c:pt>
                <c:pt idx="36">
                  <c:v>508</c:v>
                </c:pt>
                <c:pt idx="37">
                  <c:v>472</c:v>
                </c:pt>
                <c:pt idx="38">
                  <c:v>527</c:v>
                </c:pt>
                <c:pt idx="39">
                  <c:v>519</c:v>
                </c:pt>
                <c:pt idx="40">
                  <c:v>523</c:v>
                </c:pt>
                <c:pt idx="41">
                  <c:v>478</c:v>
                </c:pt>
                <c:pt idx="42">
                  <c:v>569</c:v>
                </c:pt>
                <c:pt idx="43">
                  <c:v>680</c:v>
                </c:pt>
                <c:pt idx="44">
                  <c:v>919</c:v>
                </c:pt>
                <c:pt idx="45">
                  <c:v>887</c:v>
                </c:pt>
                <c:pt idx="46">
                  <c:v>958</c:v>
                </c:pt>
                <c:pt idx="47">
                  <c:v>1192</c:v>
                </c:pt>
                <c:pt idx="48">
                  <c:v>1186</c:v>
                </c:pt>
                <c:pt idx="49">
                  <c:v>1194</c:v>
                </c:pt>
                <c:pt idx="50">
                  <c:v>1351</c:v>
                </c:pt>
                <c:pt idx="51">
                  <c:v>1595</c:v>
                </c:pt>
                <c:pt idx="52">
                  <c:v>1759</c:v>
                </c:pt>
                <c:pt idx="53">
                  <c:v>1941</c:v>
                </c:pt>
                <c:pt idx="54">
                  <c:v>1928</c:v>
                </c:pt>
                <c:pt idx="55">
                  <c:v>1872</c:v>
                </c:pt>
                <c:pt idx="56">
                  <c:v>1824</c:v>
                </c:pt>
                <c:pt idx="57">
                  <c:v>1731</c:v>
                </c:pt>
                <c:pt idx="58">
                  <c:v>1709</c:v>
                </c:pt>
                <c:pt idx="59">
                  <c:v>1696</c:v>
                </c:pt>
                <c:pt idx="60">
                  <c:v>1673</c:v>
                </c:pt>
                <c:pt idx="61">
                  <c:v>1791</c:v>
                </c:pt>
                <c:pt idx="62">
                  <c:v>1852</c:v>
                </c:pt>
                <c:pt idx="63">
                  <c:v>1943</c:v>
                </c:pt>
                <c:pt idx="64">
                  <c:v>2295</c:v>
                </c:pt>
                <c:pt idx="65">
                  <c:v>2401</c:v>
                </c:pt>
                <c:pt idx="66">
                  <c:v>2775</c:v>
                </c:pt>
                <c:pt idx="67">
                  <c:v>2859</c:v>
                </c:pt>
                <c:pt idx="68">
                  <c:v>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0-451E-8E2E-A075194E84BF}"/>
            </c:ext>
          </c:extLst>
        </c:ser>
        <c:ser>
          <c:idx val="1"/>
          <c:order val="1"/>
          <c:tx>
            <c:strRef>
              <c:f>Sheet1!$M$4</c:f>
              <c:strCache>
                <c:ptCount val="1"/>
                <c:pt idx="0">
                  <c:v>New_Fit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Sheet1!$J$6:$J$74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Sheet1!$M$6:$M$74</c:f>
              <c:numCache>
                <c:formatCode>0</c:formatCode>
                <c:ptCount val="69"/>
                <c:pt idx="0">
                  <c:v>35.681511048262415</c:v>
                </c:pt>
                <c:pt idx="1">
                  <c:v>39.535727122673293</c:v>
                </c:pt>
                <c:pt idx="2">
                  <c:v>43.539118310545433</c:v>
                </c:pt>
                <c:pt idx="3">
                  <c:v>47.734421025293344</c:v>
                </c:pt>
                <c:pt idx="4">
                  <c:v>52.164371680331541</c:v>
                </c:pt>
                <c:pt idx="5">
                  <c:v>56.871706689074522</c:v>
                </c:pt>
                <c:pt idx="6">
                  <c:v>61.899162464936808</c:v>
                </c:pt>
                <c:pt idx="7">
                  <c:v>67.289475421332895</c:v>
                </c:pt>
                <c:pt idx="8">
                  <c:v>73.085381971677293</c:v>
                </c:pt>
                <c:pt idx="9">
                  <c:v>79.329618529384504</c:v>
                </c:pt>
                <c:pt idx="10">
                  <c:v>86.064921507869045</c:v>
                </c:pt>
                <c:pt idx="11">
                  <c:v>93.334027320545403</c:v>
                </c:pt>
                <c:pt idx="12">
                  <c:v>101.17967238082809</c:v>
                </c:pt>
                <c:pt idx="13">
                  <c:v>109.64459310213165</c:v>
                </c:pt>
                <c:pt idx="14">
                  <c:v>118.77152589787055</c:v>
                </c:pt>
                <c:pt idx="15">
                  <c:v>128.60320718145931</c:v>
                </c:pt>
                <c:pt idx="16">
                  <c:v>139.18237336631245</c:v>
                </c:pt>
                <c:pt idx="17">
                  <c:v>150.55176086584444</c:v>
                </c:pt>
                <c:pt idx="18">
                  <c:v>162.75410609346983</c:v>
                </c:pt>
                <c:pt idx="19">
                  <c:v>175.83214546260308</c:v>
                </c:pt>
                <c:pt idx="20">
                  <c:v>189.82861538665875</c:v>
                </c:pt>
                <c:pt idx="21">
                  <c:v>204.78625227905133</c:v>
                </c:pt>
                <c:pt idx="22">
                  <c:v>220.7477925531953</c:v>
                </c:pt>
                <c:pt idx="23">
                  <c:v>237.75597262250517</c:v>
                </c:pt>
                <c:pt idx="24">
                  <c:v>255.8535289003955</c:v>
                </c:pt>
                <c:pt idx="25">
                  <c:v>275.0831978002808</c:v>
                </c:pt>
                <c:pt idx="26">
                  <c:v>295.48771573557542</c:v>
                </c:pt>
                <c:pt idx="27">
                  <c:v>317.10981911969407</c:v>
                </c:pt>
                <c:pt idx="28">
                  <c:v>339.99224436605118</c:v>
                </c:pt>
                <c:pt idx="29">
                  <c:v>364.17772788806121</c:v>
                </c:pt>
                <c:pt idx="30">
                  <c:v>389.70900609913872</c:v>
                </c:pt>
                <c:pt idx="31">
                  <c:v>416.62881541269815</c:v>
                </c:pt>
                <c:pt idx="32">
                  <c:v>444.97989224215416</c:v>
                </c:pt>
                <c:pt idx="33">
                  <c:v>474.80497300092105</c:v>
                </c:pt>
                <c:pt idx="34">
                  <c:v>506.14679410241354</c:v>
                </c:pt>
                <c:pt idx="35">
                  <c:v>539.04809196004589</c:v>
                </c:pt>
                <c:pt idx="36">
                  <c:v>573.55160298723285</c:v>
                </c:pt>
                <c:pt idx="37">
                  <c:v>609.70006359738886</c:v>
                </c:pt>
                <c:pt idx="38">
                  <c:v>647.53621020392825</c:v>
                </c:pt>
                <c:pt idx="39">
                  <c:v>687.1027792202658</c:v>
                </c:pt>
                <c:pt idx="40">
                  <c:v>728.44250705981585</c:v>
                </c:pt>
                <c:pt idx="41">
                  <c:v>771.59813013599296</c:v>
                </c:pt>
                <c:pt idx="42">
                  <c:v>816.61238486221157</c:v>
                </c:pt>
                <c:pt idx="43">
                  <c:v>863.52800765188636</c:v>
                </c:pt>
                <c:pt idx="44">
                  <c:v>912.38773491843153</c:v>
                </c:pt>
                <c:pt idx="45">
                  <c:v>963.23430307526178</c:v>
                </c:pt>
                <c:pt idx="46">
                  <c:v>1016.1104485357919</c:v>
                </c:pt>
                <c:pt idx="47">
                  <c:v>1071.0589077134357</c:v>
                </c:pt>
                <c:pt idx="48">
                  <c:v>1128.1224170216083</c:v>
                </c:pt>
                <c:pt idx="49">
                  <c:v>1187.3437128737241</c:v>
                </c:pt>
                <c:pt idx="50">
                  <c:v>1248.7655316831974</c:v>
                </c:pt>
                <c:pt idx="51">
                  <c:v>1312.4306098634429</c:v>
                </c:pt>
                <c:pt idx="52">
                  <c:v>1378.3816838278749</c:v>
                </c:pt>
                <c:pt idx="53">
                  <c:v>1446.661489989908</c:v>
                </c:pt>
                <c:pt idx="54">
                  <c:v>1517.3127647629567</c:v>
                </c:pt>
                <c:pt idx="55">
                  <c:v>1590.3782445604359</c:v>
                </c:pt>
                <c:pt idx="56">
                  <c:v>1665.9006657957593</c:v>
                </c:pt>
                <c:pt idx="57">
                  <c:v>1743.9227648823421</c:v>
                </c:pt>
                <c:pt idx="58">
                  <c:v>1824.4872782335983</c:v>
                </c:pt>
                <c:pt idx="59">
                  <c:v>1907.6369422629432</c:v>
                </c:pt>
                <c:pt idx="60">
                  <c:v>1993.4144933837902</c:v>
                </c:pt>
                <c:pt idx="61">
                  <c:v>2081.8626680095549</c:v>
                </c:pt>
                <c:pt idx="62">
                  <c:v>2173.0242025536509</c:v>
                </c:pt>
                <c:pt idx="63">
                  <c:v>2266.9418334294933</c:v>
                </c:pt>
                <c:pt idx="64">
                  <c:v>2363.6582970504965</c:v>
                </c:pt>
                <c:pt idx="65">
                  <c:v>2463.2163298300748</c:v>
                </c:pt>
                <c:pt idx="66">
                  <c:v>2565.6586681816425</c:v>
                </c:pt>
                <c:pt idx="67">
                  <c:v>2671.0280485186149</c:v>
                </c:pt>
                <c:pt idx="68">
                  <c:v>2779.3672072544059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0-451E-8E2E-A075194E8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6064"/>
        <c:axId val="725923824"/>
      </c:lineChart>
      <c:dateAx>
        <c:axId val="7259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3824"/>
        <c:crosses val="autoZero"/>
        <c:auto val="1"/>
        <c:lblOffset val="100"/>
        <c:baseTimeUnit val="days"/>
      </c:dateAx>
      <c:valAx>
        <c:axId val="7259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6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Active Cases Fitted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Sheet1!$N$4</c:f>
              <c:strCache>
                <c:ptCount val="1"/>
                <c:pt idx="0">
                  <c:v>Active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Sheet1!$J$6:$J$74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Sheet1!$N$6:$N$74</c:f>
              <c:numCache>
                <c:formatCode>General</c:formatCode>
                <c:ptCount val="69"/>
                <c:pt idx="0">
                  <c:v>238</c:v>
                </c:pt>
                <c:pt idx="1">
                  <c:v>259</c:v>
                </c:pt>
                <c:pt idx="2">
                  <c:v>270</c:v>
                </c:pt>
                <c:pt idx="3">
                  <c:v>283</c:v>
                </c:pt>
                <c:pt idx="4">
                  <c:v>300</c:v>
                </c:pt>
                <c:pt idx="5">
                  <c:v>321</c:v>
                </c:pt>
                <c:pt idx="6">
                  <c:v>350</c:v>
                </c:pt>
                <c:pt idx="7">
                  <c:v>389</c:v>
                </c:pt>
                <c:pt idx="8">
                  <c:v>429</c:v>
                </c:pt>
                <c:pt idx="9">
                  <c:v>477</c:v>
                </c:pt>
                <c:pt idx="10">
                  <c:v>544</c:v>
                </c:pt>
                <c:pt idx="11">
                  <c:v>693</c:v>
                </c:pt>
                <c:pt idx="12">
                  <c:v>839</c:v>
                </c:pt>
                <c:pt idx="13">
                  <c:v>1004</c:v>
                </c:pt>
                <c:pt idx="14">
                  <c:v>1174</c:v>
                </c:pt>
                <c:pt idx="15">
                  <c:v>1327</c:v>
                </c:pt>
                <c:pt idx="16">
                  <c:v>1496</c:v>
                </c:pt>
                <c:pt idx="17">
                  <c:v>1665</c:v>
                </c:pt>
                <c:pt idx="18">
                  <c:v>1806</c:v>
                </c:pt>
                <c:pt idx="19">
                  <c:v>1989</c:v>
                </c:pt>
                <c:pt idx="20">
                  <c:v>2141</c:v>
                </c:pt>
                <c:pt idx="21">
                  <c:v>2316</c:v>
                </c:pt>
                <c:pt idx="22">
                  <c:v>2472</c:v>
                </c:pt>
                <c:pt idx="23">
                  <c:v>2668</c:v>
                </c:pt>
                <c:pt idx="24">
                  <c:v>2878</c:v>
                </c:pt>
                <c:pt idx="25">
                  <c:v>3113</c:v>
                </c:pt>
                <c:pt idx="26">
                  <c:v>3320</c:v>
                </c:pt>
                <c:pt idx="27">
                  <c:v>3466</c:v>
                </c:pt>
                <c:pt idx="28">
                  <c:v>3506</c:v>
                </c:pt>
                <c:pt idx="29">
                  <c:v>3033</c:v>
                </c:pt>
                <c:pt idx="30">
                  <c:v>3180</c:v>
                </c:pt>
                <c:pt idx="31">
                  <c:v>3333</c:v>
                </c:pt>
                <c:pt idx="32">
                  <c:v>3524</c:v>
                </c:pt>
                <c:pt idx="33">
                  <c:v>3824</c:v>
                </c:pt>
                <c:pt idx="34">
                  <c:v>4023</c:v>
                </c:pt>
                <c:pt idx="35">
                  <c:v>4300</c:v>
                </c:pt>
                <c:pt idx="36">
                  <c:v>4455</c:v>
                </c:pt>
                <c:pt idx="37">
                  <c:v>4606</c:v>
                </c:pt>
                <c:pt idx="38">
                  <c:v>4814</c:v>
                </c:pt>
                <c:pt idx="39">
                  <c:v>5074</c:v>
                </c:pt>
                <c:pt idx="40">
                  <c:v>5382</c:v>
                </c:pt>
                <c:pt idx="41">
                  <c:v>5641</c:v>
                </c:pt>
                <c:pt idx="42">
                  <c:v>5872</c:v>
                </c:pt>
                <c:pt idx="43">
                  <c:v>6253</c:v>
                </c:pt>
                <c:pt idx="44">
                  <c:v>6960</c:v>
                </c:pt>
                <c:pt idx="45">
                  <c:v>7590</c:v>
                </c:pt>
                <c:pt idx="46">
                  <c:v>8330</c:v>
                </c:pt>
                <c:pt idx="47">
                  <c:v>9281</c:v>
                </c:pt>
                <c:pt idx="48">
                  <c:v>10182</c:v>
                </c:pt>
                <c:pt idx="49">
                  <c:v>11033</c:v>
                </c:pt>
                <c:pt idx="50">
                  <c:v>12033</c:v>
                </c:pt>
                <c:pt idx="51">
                  <c:v>13224</c:v>
                </c:pt>
                <c:pt idx="52">
                  <c:v>14628</c:v>
                </c:pt>
                <c:pt idx="53">
                  <c:v>16147</c:v>
                </c:pt>
                <c:pt idx="54">
                  <c:v>17463</c:v>
                </c:pt>
                <c:pt idx="55">
                  <c:v>18718</c:v>
                </c:pt>
                <c:pt idx="56">
                  <c:v>19257</c:v>
                </c:pt>
                <c:pt idx="57">
                  <c:v>18776</c:v>
                </c:pt>
                <c:pt idx="58">
                  <c:v>18390</c:v>
                </c:pt>
                <c:pt idx="59">
                  <c:v>17168</c:v>
                </c:pt>
                <c:pt idx="60">
                  <c:v>15938</c:v>
                </c:pt>
                <c:pt idx="61">
                  <c:v>15288</c:v>
                </c:pt>
                <c:pt idx="62">
                  <c:v>15437</c:v>
                </c:pt>
                <c:pt idx="63">
                  <c:v>15527</c:v>
                </c:pt>
                <c:pt idx="64">
                  <c:v>15266</c:v>
                </c:pt>
                <c:pt idx="65">
                  <c:v>15358</c:v>
                </c:pt>
                <c:pt idx="66">
                  <c:v>14551</c:v>
                </c:pt>
                <c:pt idx="67">
                  <c:v>14638</c:v>
                </c:pt>
                <c:pt idx="68">
                  <c:v>14706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4-4F9C-B208-1F63500FB7FA}"/>
            </c:ext>
          </c:extLst>
        </c:ser>
        <c:ser>
          <c:idx val="1"/>
          <c:order val="1"/>
          <c:tx>
            <c:strRef>
              <c:f>Sheet1!$O$4</c:f>
              <c:strCache>
                <c:ptCount val="1"/>
                <c:pt idx="0">
                  <c:v>Active_Fit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Sheet1!$J$6:$J$74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Sheet1!$O$6:$O$74</c:f>
              <c:numCache>
                <c:formatCode>0</c:formatCode>
                <c:ptCount val="69"/>
                <c:pt idx="0">
                  <c:v>16.744486115749559</c:v>
                </c:pt>
                <c:pt idx="1">
                  <c:v>41.26909686612295</c:v>
                </c:pt>
                <c:pt idx="2">
                  <c:v>73.57383225112018</c:v>
                </c:pt>
                <c:pt idx="3">
                  <c:v>113.65869227074124</c:v>
                </c:pt>
                <c:pt idx="4">
                  <c:v>161.52367692498615</c:v>
                </c:pt>
                <c:pt idx="5">
                  <c:v>217.16878621385487</c:v>
                </c:pt>
                <c:pt idx="6">
                  <c:v>280.59402013734746</c:v>
                </c:pt>
                <c:pt idx="7">
                  <c:v>351.79937869546382</c:v>
                </c:pt>
                <c:pt idx="8">
                  <c:v>430.78486188820409</c:v>
                </c:pt>
                <c:pt idx="9">
                  <c:v>517.55046971556817</c:v>
                </c:pt>
                <c:pt idx="10">
                  <c:v>612.09620217755605</c:v>
                </c:pt>
                <c:pt idx="11">
                  <c:v>714.42205927416785</c:v>
                </c:pt>
                <c:pt idx="12">
                  <c:v>824.52804100540334</c:v>
                </c:pt>
                <c:pt idx="13">
                  <c:v>942.41414737126286</c:v>
                </c:pt>
                <c:pt idx="14">
                  <c:v>1068.0803783717461</c:v>
                </c:pt>
                <c:pt idx="15">
                  <c:v>1201.5267340068531</c:v>
                </c:pt>
                <c:pt idx="16">
                  <c:v>1342.753214276584</c:v>
                </c:pt>
                <c:pt idx="17">
                  <c:v>1491.7598191809388</c:v>
                </c:pt>
                <c:pt idx="18">
                  <c:v>1648.5465487199174</c:v>
                </c:pt>
                <c:pt idx="19">
                  <c:v>1813.1134028935198</c:v>
                </c:pt>
                <c:pt idx="20">
                  <c:v>1985.4603817017462</c:v>
                </c:pt>
                <c:pt idx="21">
                  <c:v>2165.587485144596</c:v>
                </c:pt>
                <c:pt idx="22">
                  <c:v>2353.49471322207</c:v>
                </c:pt>
                <c:pt idx="23">
                  <c:v>2549.1820659341679</c:v>
                </c:pt>
                <c:pt idx="24">
                  <c:v>2752.6495432808892</c:v>
                </c:pt>
                <c:pt idx="25">
                  <c:v>2963.897145262235</c:v>
                </c:pt>
                <c:pt idx="26">
                  <c:v>3182.9248718782042</c:v>
                </c:pt>
                <c:pt idx="27">
                  <c:v>3409.7327231287973</c:v>
                </c:pt>
                <c:pt idx="28">
                  <c:v>3644.3206990140143</c:v>
                </c:pt>
                <c:pt idx="29">
                  <c:v>3886.6887995338548</c:v>
                </c:pt>
                <c:pt idx="30">
                  <c:v>4136.8370246883196</c:v>
                </c:pt>
                <c:pt idx="31">
                  <c:v>4394.7653744774079</c:v>
                </c:pt>
                <c:pt idx="32">
                  <c:v>4660.4738489011206</c:v>
                </c:pt>
                <c:pt idx="33">
                  <c:v>4933.9624479594568</c:v>
                </c:pt>
                <c:pt idx="34">
                  <c:v>5215.2311716524164</c:v>
                </c:pt>
                <c:pt idx="35">
                  <c:v>5504.2800199800004</c:v>
                </c:pt>
                <c:pt idx="36">
                  <c:v>5801.1089929422078</c:v>
                </c:pt>
                <c:pt idx="37">
                  <c:v>6105.7180905390387</c:v>
                </c:pt>
                <c:pt idx="38">
                  <c:v>6418.107312770494</c:v>
                </c:pt>
                <c:pt idx="39">
                  <c:v>6738.2766596365736</c:v>
                </c:pt>
                <c:pt idx="40">
                  <c:v>7066.2261311372768</c:v>
                </c:pt>
                <c:pt idx="41">
                  <c:v>7401.9557272726033</c:v>
                </c:pt>
                <c:pt idx="42">
                  <c:v>7745.4654480425543</c:v>
                </c:pt>
                <c:pt idx="43">
                  <c:v>8096.7552934471287</c:v>
                </c:pt>
                <c:pt idx="44">
                  <c:v>8455.8252634863275</c:v>
                </c:pt>
                <c:pt idx="45">
                  <c:v>8822.6753581601497</c:v>
                </c:pt>
                <c:pt idx="46">
                  <c:v>9197.3055774685945</c:v>
                </c:pt>
                <c:pt idx="47">
                  <c:v>9579.7159214116637</c:v>
                </c:pt>
                <c:pt idx="48">
                  <c:v>9969.906389989359</c:v>
                </c:pt>
                <c:pt idx="49">
                  <c:v>10367.876983201675</c:v>
                </c:pt>
                <c:pt idx="50">
                  <c:v>10773.627701048616</c:v>
                </c:pt>
                <c:pt idx="51">
                  <c:v>11187.158543530182</c:v>
                </c:pt>
                <c:pt idx="52">
                  <c:v>11608.469510646371</c:v>
                </c:pt>
                <c:pt idx="53">
                  <c:v>12037.560602397185</c:v>
                </c:pt>
                <c:pt idx="54">
                  <c:v>12474.431818782621</c:v>
                </c:pt>
                <c:pt idx="55">
                  <c:v>12919.083159802682</c:v>
                </c:pt>
                <c:pt idx="56">
                  <c:v>13371.514625457366</c:v>
                </c:pt>
                <c:pt idx="57">
                  <c:v>13831.726215746674</c:v>
                </c:pt>
                <c:pt idx="58">
                  <c:v>14299.717930670606</c:v>
                </c:pt>
                <c:pt idx="59">
                  <c:v>14775.489770229162</c:v>
                </c:pt>
                <c:pt idx="60">
                  <c:v>15259.041734422341</c:v>
                </c:pt>
                <c:pt idx="61">
                  <c:v>15750.373823250144</c:v>
                </c:pt>
                <c:pt idx="62">
                  <c:v>16249.486036712573</c:v>
                </c:pt>
                <c:pt idx="63">
                  <c:v>16756.378374809625</c:v>
                </c:pt>
                <c:pt idx="64">
                  <c:v>17271.050837541297</c:v>
                </c:pt>
                <c:pt idx="65">
                  <c:v>17793.503424907598</c:v>
                </c:pt>
                <c:pt idx="66">
                  <c:v>18323.736136908523</c:v>
                </c:pt>
                <c:pt idx="67">
                  <c:v>18861.748973544065</c:v>
                </c:pt>
                <c:pt idx="68">
                  <c:v>19407.541934814235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4-4F9C-B208-1F63500FB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6064"/>
        <c:axId val="725923824"/>
      </c:lineChart>
      <c:dateAx>
        <c:axId val="7259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3824"/>
        <c:crosses val="autoZero"/>
        <c:auto val="1"/>
        <c:lblOffset val="100"/>
        <c:baseTimeUnit val="days"/>
      </c:dateAx>
      <c:valAx>
        <c:axId val="7259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6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Daily Recovery</a:t>
            </a:r>
            <a:r>
              <a:rPr lang="en-US" b="1" baseline="0">
                <a:solidFill>
                  <a:sysClr val="windowText" lastClr="000000"/>
                </a:solidFill>
              </a:rPr>
              <a:t> Fitted vs. Rec_SIR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Sheet1!$R$4</c:f>
              <c:strCache>
                <c:ptCount val="1"/>
                <c:pt idx="0">
                  <c:v>Rec_Fit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Sheet1!$R$6:$R$74</c:f>
              <c:numCache>
                <c:formatCode>0</c:formatCode>
                <c:ptCount val="69"/>
                <c:pt idx="0">
                  <c:v>246.93702493251271</c:v>
                </c:pt>
                <c:pt idx="1">
                  <c:v>15.011116372299966</c:v>
                </c:pt>
                <c:pt idx="2">
                  <c:v>11.234382925548289</c:v>
                </c:pt>
                <c:pt idx="3">
                  <c:v>7.6495610056722398</c:v>
                </c:pt>
                <c:pt idx="4">
                  <c:v>4.2993870260866061</c:v>
                </c:pt>
                <c:pt idx="5">
                  <c:v>1.2265974002057192</c:v>
                </c:pt>
                <c:pt idx="6">
                  <c:v>-1.5260714585558617</c:v>
                </c:pt>
                <c:pt idx="7">
                  <c:v>-3.9158831367835774</c:v>
                </c:pt>
                <c:pt idx="8">
                  <c:v>-5.9001012210628687</c:v>
                </c:pt>
                <c:pt idx="9">
                  <c:v>-7.4359892979796314</c:v>
                </c:pt>
                <c:pt idx="10">
                  <c:v>-8.4808109541188514</c:v>
                </c:pt>
                <c:pt idx="11">
                  <c:v>-8.9918297760664245</c:v>
                </c:pt>
                <c:pt idx="12">
                  <c:v>-8.9263093504075641</c:v>
                </c:pt>
                <c:pt idx="13">
                  <c:v>-8.2415132637279385</c:v>
                </c:pt>
                <c:pt idx="14">
                  <c:v>-6.8947051026125337</c:v>
                </c:pt>
                <c:pt idx="15">
                  <c:v>-4.8431484536477001</c:v>
                </c:pt>
                <c:pt idx="16">
                  <c:v>-2.0441069034186512</c:v>
                </c:pt>
                <c:pt idx="17">
                  <c:v>1.5451559614893995</c:v>
                </c:pt>
                <c:pt idx="18">
                  <c:v>5.9673765544914659</c:v>
                </c:pt>
                <c:pt idx="19">
                  <c:v>11.265291289000515</c:v>
                </c:pt>
                <c:pt idx="20">
                  <c:v>17.481636578432472</c:v>
                </c:pt>
                <c:pt idx="21">
                  <c:v>24.659148836201666</c:v>
                </c:pt>
                <c:pt idx="22">
                  <c:v>32.840564475721294</c:v>
                </c:pt>
                <c:pt idx="23">
                  <c:v>42.068619910407051</c:v>
                </c:pt>
                <c:pt idx="24">
                  <c:v>52.386051553674406</c:v>
                </c:pt>
                <c:pt idx="25">
                  <c:v>63.835595818934962</c:v>
                </c:pt>
                <c:pt idx="26">
                  <c:v>76.45998911960578</c:v>
                </c:pt>
                <c:pt idx="27">
                  <c:v>90.30196786910119</c:v>
                </c:pt>
                <c:pt idx="28">
                  <c:v>105.40426848083371</c:v>
                </c:pt>
                <c:pt idx="29">
                  <c:v>121.80962736822039</c:v>
                </c:pt>
                <c:pt idx="30">
                  <c:v>139.56078094467375</c:v>
                </c:pt>
                <c:pt idx="31">
                  <c:v>158.70046562360949</c:v>
                </c:pt>
                <c:pt idx="32">
                  <c:v>179.27141781844148</c:v>
                </c:pt>
                <c:pt idx="33">
                  <c:v>201.31637394258451</c:v>
                </c:pt>
                <c:pt idx="34">
                  <c:v>224.87807040945336</c:v>
                </c:pt>
                <c:pt idx="35">
                  <c:v>249.999243632461</c:v>
                </c:pt>
                <c:pt idx="36">
                  <c:v>276.72263002502496</c:v>
                </c:pt>
                <c:pt idx="37">
                  <c:v>305.09096600055818</c:v>
                </c:pt>
                <c:pt idx="38">
                  <c:v>335.14698797247365</c:v>
                </c:pt>
                <c:pt idx="39">
                  <c:v>366.93343235418615</c:v>
                </c:pt>
                <c:pt idx="40">
                  <c:v>400.49303555911229</c:v>
                </c:pt>
                <c:pt idx="41">
                  <c:v>435.86853400066684</c:v>
                </c:pt>
                <c:pt idx="42">
                  <c:v>473.10266409226097</c:v>
                </c:pt>
                <c:pt idx="43">
                  <c:v>512.23816224731218</c:v>
                </c:pt>
                <c:pt idx="44">
                  <c:v>553.31776487923253</c:v>
                </c:pt>
                <c:pt idx="45">
                  <c:v>596.38420840143954</c:v>
                </c:pt>
                <c:pt idx="46">
                  <c:v>641.48022922734708</c:v>
                </c:pt>
                <c:pt idx="47">
                  <c:v>688.64856377036631</c:v>
                </c:pt>
                <c:pt idx="48">
                  <c:v>737.93194844391292</c:v>
                </c:pt>
                <c:pt idx="49">
                  <c:v>789.37311966140805</c:v>
                </c:pt>
                <c:pt idx="50">
                  <c:v>843.01481383625833</c:v>
                </c:pt>
                <c:pt idx="51">
                  <c:v>898.89976738187761</c:v>
                </c:pt>
                <c:pt idx="52">
                  <c:v>957.07071671168706</c:v>
                </c:pt>
                <c:pt idx="53">
                  <c:v>1017.5703982390933</c:v>
                </c:pt>
                <c:pt idx="54">
                  <c:v>1080.4415483775192</c:v>
                </c:pt>
                <c:pt idx="55">
                  <c:v>1145.726903540377</c:v>
                </c:pt>
                <c:pt idx="56">
                  <c:v>1213.4692001410731</c:v>
                </c:pt>
                <c:pt idx="57">
                  <c:v>1283.7111745930342</c:v>
                </c:pt>
                <c:pt idx="58">
                  <c:v>1356.4955633096652</c:v>
                </c:pt>
                <c:pt idx="59">
                  <c:v>1431.8651027043852</c:v>
                </c:pt>
                <c:pt idx="60">
                  <c:v>1509.8625291906137</c:v>
                </c:pt>
                <c:pt idx="61">
                  <c:v>1590.5305791817518</c:v>
                </c:pt>
                <c:pt idx="62">
                  <c:v>1673.9119890912189</c:v>
                </c:pt>
                <c:pt idx="63">
                  <c:v>1760.0494953324378</c:v>
                </c:pt>
                <c:pt idx="64">
                  <c:v>1848.9858343188243</c:v>
                </c:pt>
                <c:pt idx="65">
                  <c:v>1940.7637424637724</c:v>
                </c:pt>
                <c:pt idx="66">
                  <c:v>2035.4259561807121</c:v>
                </c:pt>
                <c:pt idx="67">
                  <c:v>2133.0152118830738</c:v>
                </c:pt>
                <c:pt idx="68">
                  <c:v>2233.574245984244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B7-42E7-9B77-2B5AF2883B75}"/>
            </c:ext>
          </c:extLst>
        </c:ser>
        <c:ser>
          <c:idx val="0"/>
          <c:order val="1"/>
          <c:tx>
            <c:strRef>
              <c:f>Sheet1!$AF$4</c:f>
              <c:strCache>
                <c:ptCount val="1"/>
                <c:pt idx="0">
                  <c:v>Rec_SIR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Sheet1!$AF$6:$AF$74</c:f>
              <c:numCache>
                <c:formatCode>0</c:formatCode>
                <c:ptCount val="69"/>
                <c:pt idx="0">
                  <c:v>43.060434184174589</c:v>
                </c:pt>
                <c:pt idx="1">
                  <c:v>45.627505008872028</c:v>
                </c:pt>
                <c:pt idx="2">
                  <c:v>48.346915155701254</c:v>
                </c:pt>
                <c:pt idx="3">
                  <c:v>51.227619257035798</c:v>
                </c:pt>
                <c:pt idx="4">
                  <c:v>54.279087773771693</c:v>
                </c:pt>
                <c:pt idx="5">
                  <c:v>57.511335412295665</c:v>
                </c:pt>
                <c:pt idx="6">
                  <c:v>60.934950945636956</c:v>
                </c:pt>
                <c:pt idx="7">
                  <c:v>64.561128487539293</c:v>
                </c:pt>
                <c:pt idx="8">
                  <c:v>68.401700266996215</c:v>
                </c:pt>
                <c:pt idx="9">
                  <c:v>72.469170949065756</c:v>
                </c:pt>
                <c:pt idx="10">
                  <c:v>76.776753545440783</c:v>
                </c:pt>
                <c:pt idx="11">
                  <c:v>81.338406955208029</c:v>
                </c:pt>
                <c:pt idx="12">
                  <c:v>86.168875172382513</c:v>
                </c:pt>
                <c:pt idx="13">
                  <c:v>91.283728192045373</c:v>
                </c:pt>
                <c:pt idx="14">
                  <c:v>96.699404641112778</c:v>
                </c:pt>
                <c:pt idx="15">
                  <c:v>102.43325615279718</c:v>
                </c:pt>
                <c:pt idx="16">
                  <c:v>108.50359349553037</c:v>
                </c:pt>
                <c:pt idx="17">
                  <c:v>114.92973445733537</c:v>
                </c:pt>
                <c:pt idx="18">
                  <c:v>121.7320534751957</c:v>
                </c:pt>
                <c:pt idx="19">
                  <c:v>128.93203298565572</c:v>
                </c:pt>
                <c:pt idx="20">
                  <c:v>136.55231645750223</c:v>
                </c:pt>
                <c:pt idx="21">
                  <c:v>144.61676304968364</c:v>
                </c:pt>
                <c:pt idx="22">
                  <c:v>153.15050381735887</c:v>
                </c:pt>
                <c:pt idx="23">
                  <c:v>162.17999936588581</c:v>
                </c:pt>
                <c:pt idx="24">
                  <c:v>171.73309882634521</c:v>
                </c:pt>
                <c:pt idx="25">
                  <c:v>181.83909999656407</c:v>
                </c:pt>
                <c:pt idx="26">
                  <c:v>192.52881045819959</c:v>
                </c:pt>
                <c:pt idx="27">
                  <c:v>203.83460944296985</c:v>
                </c:pt>
                <c:pt idx="28">
                  <c:v>215.7905101791639</c:v>
                </c:pt>
                <c:pt idx="29">
                  <c:v>228.4322224028042</c:v>
                </c:pt>
                <c:pt idx="30">
                  <c:v>241.79721466586807</c:v>
                </c:pt>
                <c:pt idx="31">
                  <c:v>255.92477601642668</c:v>
                </c:pt>
                <c:pt idx="32">
                  <c:v>270.85607656207003</c:v>
                </c:pt>
                <c:pt idx="33">
                  <c:v>286.63422635816369</c:v>
                </c:pt>
                <c:pt idx="34">
                  <c:v>303.3043319860044</c:v>
                </c:pt>
                <c:pt idx="35">
                  <c:v>320.91355010249663</c:v>
                </c:pt>
                <c:pt idx="36">
                  <c:v>339.5111371523044</c:v>
                </c:pt>
                <c:pt idx="37">
                  <c:v>359.14849433532527</c:v>
                </c:pt>
                <c:pt idx="38">
                  <c:v>379.87920681672858</c:v>
                </c:pt>
                <c:pt idx="39">
                  <c:v>401.75907605365865</c:v>
                </c:pt>
                <c:pt idx="40">
                  <c:v>424.8461439921648</c:v>
                </c:pt>
                <c:pt idx="41">
                  <c:v>449.20070776039483</c:v>
                </c:pt>
                <c:pt idx="42">
                  <c:v>474.88532334991669</c:v>
                </c:pt>
                <c:pt idx="43">
                  <c:v>501.96479663719947</c:v>
                </c:pt>
                <c:pt idx="44">
                  <c:v>530.50615995267071</c:v>
                </c:pt>
                <c:pt idx="45">
                  <c:v>560.57863225689653</c:v>
                </c:pt>
                <c:pt idx="46">
                  <c:v>592.25356083401493</c:v>
                </c:pt>
                <c:pt idx="47">
                  <c:v>625.60434226393772</c:v>
                </c:pt>
                <c:pt idx="48">
                  <c:v>660.70632028963701</c:v>
                </c:pt>
                <c:pt idx="49">
                  <c:v>697.636658057565</c:v>
                </c:pt>
                <c:pt idx="50">
                  <c:v>736.47418208165254</c:v>
                </c:pt>
                <c:pt idx="51">
                  <c:v>777.29919516921655</c:v>
                </c:pt>
                <c:pt idx="52">
                  <c:v>820.1932554557261</c:v>
                </c:pt>
                <c:pt idx="53">
                  <c:v>865.23891863089921</c:v>
                </c:pt>
                <c:pt idx="54">
                  <c:v>912.51944040789022</c:v>
                </c:pt>
                <c:pt idx="55">
                  <c:v>962.11843629826762</c:v>
                </c:pt>
                <c:pt idx="56">
                  <c:v>1014.1194958162341</c:v>
                </c:pt>
                <c:pt idx="57">
                  <c:v>1068.6057483556287</c:v>
                </c:pt>
                <c:pt idx="58">
                  <c:v>1125.6593781723423</c:v>
                </c:pt>
                <c:pt idx="59">
                  <c:v>1185.3610861728848</c:v>
                </c:pt>
                <c:pt idx="60">
                  <c:v>1247.7894965681189</c:v>
                </c:pt>
                <c:pt idx="61">
                  <c:v>1313.0205069093281</c:v>
                </c:pt>
                <c:pt idx="62">
                  <c:v>1381.126580592605</c:v>
                </c:pt>
                <c:pt idx="63">
                  <c:v>1452.1759816060221</c:v>
                </c:pt>
                <c:pt idx="64">
                  <c:v>1526.2319521103163</c:v>
                </c:pt>
                <c:pt idx="65">
                  <c:v>1603.3518343941287</c:v>
                </c:pt>
                <c:pt idx="66">
                  <c:v>1683.5861398325542</c:v>
                </c:pt>
                <c:pt idx="67">
                  <c:v>1766.9775687034598</c:v>
                </c:pt>
                <c:pt idx="68">
                  <c:v>1853.5599860755756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B7-42E7-9B77-2B5AF2883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6064"/>
        <c:axId val="725923824"/>
      </c:lineChart>
      <c:dateAx>
        <c:axId val="7259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3824"/>
        <c:crosses val="autoZero"/>
        <c:auto val="1"/>
        <c:lblOffset val="100"/>
        <c:baseTimeUnit val="days"/>
      </c:dateAx>
      <c:valAx>
        <c:axId val="7259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6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Daily Recovery</a:t>
            </a:r>
            <a:r>
              <a:rPr lang="en-US" b="1" baseline="0">
                <a:solidFill>
                  <a:sysClr val="windowText" lastClr="000000"/>
                </a:solidFill>
              </a:rPr>
              <a:t> Fitted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Sheet1!$H$4</c:f>
              <c:strCache>
                <c:ptCount val="1"/>
                <c:pt idx="0">
                  <c:v>Recovery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Sheet1!$H$204:$H$272</c:f>
              <c:numCache>
                <c:formatCode>General</c:formatCode>
                <c:ptCount val="69"/>
                <c:pt idx="0">
                  <c:v>13</c:v>
                </c:pt>
                <c:pt idx="1">
                  <c:v>17</c:v>
                </c:pt>
                <c:pt idx="2">
                  <c:v>9</c:v>
                </c:pt>
                <c:pt idx="3">
                  <c:v>15</c:v>
                </c:pt>
                <c:pt idx="4">
                  <c:v>8</c:v>
                </c:pt>
                <c:pt idx="5">
                  <c:v>8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9</c:v>
                </c:pt>
                <c:pt idx="10">
                  <c:v>20</c:v>
                </c:pt>
                <c:pt idx="11">
                  <c:v>9</c:v>
                </c:pt>
                <c:pt idx="12">
                  <c:v>6</c:v>
                </c:pt>
                <c:pt idx="13">
                  <c:v>0</c:v>
                </c:pt>
                <c:pt idx="14">
                  <c:v>0</c:v>
                </c:pt>
                <c:pt idx="15">
                  <c:v>43</c:v>
                </c:pt>
                <c:pt idx="16">
                  <c:v>10</c:v>
                </c:pt>
                <c:pt idx="17">
                  <c:v>13</c:v>
                </c:pt>
                <c:pt idx="18">
                  <c:v>46</c:v>
                </c:pt>
                <c:pt idx="19">
                  <c:v>13</c:v>
                </c:pt>
                <c:pt idx="20">
                  <c:v>41</c:v>
                </c:pt>
                <c:pt idx="21">
                  <c:v>43</c:v>
                </c:pt>
                <c:pt idx="22">
                  <c:v>71</c:v>
                </c:pt>
                <c:pt idx="23">
                  <c:v>63</c:v>
                </c:pt>
                <c:pt idx="24">
                  <c:v>55</c:v>
                </c:pt>
                <c:pt idx="25">
                  <c:v>61</c:v>
                </c:pt>
                <c:pt idx="26">
                  <c:v>87</c:v>
                </c:pt>
                <c:pt idx="27">
                  <c:v>152</c:v>
                </c:pt>
                <c:pt idx="28">
                  <c:v>274</c:v>
                </c:pt>
                <c:pt idx="29">
                  <c:v>799</c:v>
                </c:pt>
                <c:pt idx="30">
                  <c:v>301</c:v>
                </c:pt>
                <c:pt idx="31">
                  <c:v>300</c:v>
                </c:pt>
                <c:pt idx="32">
                  <c:v>280</c:v>
                </c:pt>
                <c:pt idx="33">
                  <c:v>254</c:v>
                </c:pt>
                <c:pt idx="34">
                  <c:v>379</c:v>
                </c:pt>
                <c:pt idx="35">
                  <c:v>272</c:v>
                </c:pt>
                <c:pt idx="36">
                  <c:v>353</c:v>
                </c:pt>
                <c:pt idx="37">
                  <c:v>321</c:v>
                </c:pt>
                <c:pt idx="38">
                  <c:v>319</c:v>
                </c:pt>
                <c:pt idx="39">
                  <c:v>259</c:v>
                </c:pt>
                <c:pt idx="40">
                  <c:v>215</c:v>
                </c:pt>
                <c:pt idx="41">
                  <c:v>219</c:v>
                </c:pt>
                <c:pt idx="42">
                  <c:v>338</c:v>
                </c:pt>
                <c:pt idx="43">
                  <c:v>299</c:v>
                </c:pt>
                <c:pt idx="44">
                  <c:v>212</c:v>
                </c:pt>
                <c:pt idx="45">
                  <c:v>257</c:v>
                </c:pt>
                <c:pt idx="46">
                  <c:v>218</c:v>
                </c:pt>
                <c:pt idx="47">
                  <c:v>241</c:v>
                </c:pt>
                <c:pt idx="48">
                  <c:v>285</c:v>
                </c:pt>
                <c:pt idx="49">
                  <c:v>343</c:v>
                </c:pt>
                <c:pt idx="50">
                  <c:v>351</c:v>
                </c:pt>
                <c:pt idx="51">
                  <c:v>404</c:v>
                </c:pt>
                <c:pt idx="52">
                  <c:v>355</c:v>
                </c:pt>
                <c:pt idx="53">
                  <c:v>422</c:v>
                </c:pt>
                <c:pt idx="54">
                  <c:v>612</c:v>
                </c:pt>
                <c:pt idx="55">
                  <c:v>617</c:v>
                </c:pt>
                <c:pt idx="56">
                  <c:v>1285</c:v>
                </c:pt>
                <c:pt idx="57">
                  <c:v>2212</c:v>
                </c:pt>
                <c:pt idx="58">
                  <c:v>2095</c:v>
                </c:pt>
                <c:pt idx="59">
                  <c:v>2918</c:v>
                </c:pt>
                <c:pt idx="60">
                  <c:v>2903</c:v>
                </c:pt>
                <c:pt idx="61">
                  <c:v>2441</c:v>
                </c:pt>
                <c:pt idx="62">
                  <c:v>1703</c:v>
                </c:pt>
                <c:pt idx="63">
                  <c:v>1853</c:v>
                </c:pt>
                <c:pt idx="64">
                  <c:v>2556</c:v>
                </c:pt>
                <c:pt idx="65">
                  <c:v>2309</c:v>
                </c:pt>
                <c:pt idx="66">
                  <c:v>3582</c:v>
                </c:pt>
                <c:pt idx="67">
                  <c:v>2772</c:v>
                </c:pt>
                <c:pt idx="68">
                  <c:v>2833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7-4B69-ABC9-F3AC6118537E}"/>
            </c:ext>
          </c:extLst>
        </c:ser>
        <c:ser>
          <c:idx val="0"/>
          <c:order val="1"/>
          <c:tx>
            <c:strRef>
              <c:f>Sheet1!$R$4</c:f>
              <c:strCache>
                <c:ptCount val="1"/>
                <c:pt idx="0">
                  <c:v>Rec_Fit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Sheet1!$R$6:$R$74</c:f>
              <c:numCache>
                <c:formatCode>0</c:formatCode>
                <c:ptCount val="69"/>
                <c:pt idx="0">
                  <c:v>246.93702493251271</c:v>
                </c:pt>
                <c:pt idx="1">
                  <c:v>15.011116372299966</c:v>
                </c:pt>
                <c:pt idx="2">
                  <c:v>11.234382925548289</c:v>
                </c:pt>
                <c:pt idx="3">
                  <c:v>7.6495610056722398</c:v>
                </c:pt>
                <c:pt idx="4">
                  <c:v>4.2993870260866061</c:v>
                </c:pt>
                <c:pt idx="5">
                  <c:v>1.2265974002057192</c:v>
                </c:pt>
                <c:pt idx="6">
                  <c:v>-1.5260714585558617</c:v>
                </c:pt>
                <c:pt idx="7">
                  <c:v>-3.9158831367835774</c:v>
                </c:pt>
                <c:pt idx="8">
                  <c:v>-5.9001012210628687</c:v>
                </c:pt>
                <c:pt idx="9">
                  <c:v>-7.4359892979796314</c:v>
                </c:pt>
                <c:pt idx="10">
                  <c:v>-8.4808109541188514</c:v>
                </c:pt>
                <c:pt idx="11">
                  <c:v>-8.9918297760664245</c:v>
                </c:pt>
                <c:pt idx="12">
                  <c:v>-8.9263093504075641</c:v>
                </c:pt>
                <c:pt idx="13">
                  <c:v>-8.2415132637279385</c:v>
                </c:pt>
                <c:pt idx="14">
                  <c:v>-6.8947051026125337</c:v>
                </c:pt>
                <c:pt idx="15">
                  <c:v>-4.8431484536477001</c:v>
                </c:pt>
                <c:pt idx="16">
                  <c:v>-2.0441069034186512</c:v>
                </c:pt>
                <c:pt idx="17">
                  <c:v>1.5451559614893995</c:v>
                </c:pt>
                <c:pt idx="18">
                  <c:v>5.9673765544914659</c:v>
                </c:pt>
                <c:pt idx="19">
                  <c:v>11.265291289000515</c:v>
                </c:pt>
                <c:pt idx="20">
                  <c:v>17.481636578432472</c:v>
                </c:pt>
                <c:pt idx="21">
                  <c:v>24.659148836201666</c:v>
                </c:pt>
                <c:pt idx="22">
                  <c:v>32.840564475721294</c:v>
                </c:pt>
                <c:pt idx="23">
                  <c:v>42.068619910407051</c:v>
                </c:pt>
                <c:pt idx="24">
                  <c:v>52.386051553674406</c:v>
                </c:pt>
                <c:pt idx="25">
                  <c:v>63.835595818934962</c:v>
                </c:pt>
                <c:pt idx="26">
                  <c:v>76.45998911960578</c:v>
                </c:pt>
                <c:pt idx="27">
                  <c:v>90.30196786910119</c:v>
                </c:pt>
                <c:pt idx="28">
                  <c:v>105.40426848083371</c:v>
                </c:pt>
                <c:pt idx="29">
                  <c:v>121.80962736822039</c:v>
                </c:pt>
                <c:pt idx="30">
                  <c:v>139.56078094467375</c:v>
                </c:pt>
                <c:pt idx="31">
                  <c:v>158.70046562360949</c:v>
                </c:pt>
                <c:pt idx="32">
                  <c:v>179.27141781844148</c:v>
                </c:pt>
                <c:pt idx="33">
                  <c:v>201.31637394258451</c:v>
                </c:pt>
                <c:pt idx="34">
                  <c:v>224.87807040945336</c:v>
                </c:pt>
                <c:pt idx="35">
                  <c:v>249.999243632461</c:v>
                </c:pt>
                <c:pt idx="36">
                  <c:v>276.72263002502496</c:v>
                </c:pt>
                <c:pt idx="37">
                  <c:v>305.09096600055818</c:v>
                </c:pt>
                <c:pt idx="38">
                  <c:v>335.14698797247365</c:v>
                </c:pt>
                <c:pt idx="39">
                  <c:v>366.93343235418615</c:v>
                </c:pt>
                <c:pt idx="40">
                  <c:v>400.49303555911229</c:v>
                </c:pt>
                <c:pt idx="41">
                  <c:v>435.86853400066684</c:v>
                </c:pt>
                <c:pt idx="42">
                  <c:v>473.10266409226097</c:v>
                </c:pt>
                <c:pt idx="43">
                  <c:v>512.23816224731218</c:v>
                </c:pt>
                <c:pt idx="44">
                  <c:v>553.31776487923253</c:v>
                </c:pt>
                <c:pt idx="45">
                  <c:v>596.38420840143954</c:v>
                </c:pt>
                <c:pt idx="46">
                  <c:v>641.48022922734708</c:v>
                </c:pt>
                <c:pt idx="47">
                  <c:v>688.64856377036631</c:v>
                </c:pt>
                <c:pt idx="48">
                  <c:v>737.93194844391292</c:v>
                </c:pt>
                <c:pt idx="49">
                  <c:v>789.37311966140805</c:v>
                </c:pt>
                <c:pt idx="50">
                  <c:v>843.01481383625833</c:v>
                </c:pt>
                <c:pt idx="51">
                  <c:v>898.89976738187761</c:v>
                </c:pt>
                <c:pt idx="52">
                  <c:v>957.07071671168706</c:v>
                </c:pt>
                <c:pt idx="53">
                  <c:v>1017.5703982390933</c:v>
                </c:pt>
                <c:pt idx="54">
                  <c:v>1080.4415483775192</c:v>
                </c:pt>
                <c:pt idx="55">
                  <c:v>1145.726903540377</c:v>
                </c:pt>
                <c:pt idx="56">
                  <c:v>1213.4692001410731</c:v>
                </c:pt>
                <c:pt idx="57">
                  <c:v>1283.7111745930342</c:v>
                </c:pt>
                <c:pt idx="58">
                  <c:v>1356.4955633096652</c:v>
                </c:pt>
                <c:pt idx="59">
                  <c:v>1431.8651027043852</c:v>
                </c:pt>
                <c:pt idx="60">
                  <c:v>1509.8625291906137</c:v>
                </c:pt>
                <c:pt idx="61">
                  <c:v>1590.5305791817518</c:v>
                </c:pt>
                <c:pt idx="62">
                  <c:v>1673.9119890912189</c:v>
                </c:pt>
                <c:pt idx="63">
                  <c:v>1760.0494953324378</c:v>
                </c:pt>
                <c:pt idx="64">
                  <c:v>1848.9858343188243</c:v>
                </c:pt>
                <c:pt idx="65">
                  <c:v>1940.7637424637724</c:v>
                </c:pt>
                <c:pt idx="66">
                  <c:v>2035.4259561807121</c:v>
                </c:pt>
                <c:pt idx="67">
                  <c:v>2133.0152118830738</c:v>
                </c:pt>
                <c:pt idx="68">
                  <c:v>2233.574245984244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7-4B69-ABC9-F3AC61185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6064"/>
        <c:axId val="725923824"/>
      </c:lineChart>
      <c:dateAx>
        <c:axId val="7259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3824"/>
        <c:crosses val="autoZero"/>
        <c:auto val="1"/>
        <c:lblOffset val="100"/>
        <c:baseTimeUnit val="days"/>
      </c:dateAx>
      <c:valAx>
        <c:axId val="7259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6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New</a:t>
            </a:r>
            <a:r>
              <a:rPr lang="en-US" b="1" baseline="0">
                <a:solidFill>
                  <a:sysClr val="windowText" lastClr="000000"/>
                </a:solidFill>
              </a:rPr>
              <a:t> Cases Fitted vs. New_SIR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Sheet1!$M$4</c:f>
              <c:strCache>
                <c:ptCount val="1"/>
                <c:pt idx="0">
                  <c:v>New_Fit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Sheet1!$M$6:$M$74</c:f>
              <c:numCache>
                <c:formatCode>0</c:formatCode>
                <c:ptCount val="69"/>
                <c:pt idx="0">
                  <c:v>35.681511048262415</c:v>
                </c:pt>
                <c:pt idx="1">
                  <c:v>39.535727122673293</c:v>
                </c:pt>
                <c:pt idx="2">
                  <c:v>43.539118310545433</c:v>
                </c:pt>
                <c:pt idx="3">
                  <c:v>47.734421025293344</c:v>
                </c:pt>
                <c:pt idx="4">
                  <c:v>52.164371680331541</c:v>
                </c:pt>
                <c:pt idx="5">
                  <c:v>56.871706689074522</c:v>
                </c:pt>
                <c:pt idx="6">
                  <c:v>61.899162464936808</c:v>
                </c:pt>
                <c:pt idx="7">
                  <c:v>67.289475421332895</c:v>
                </c:pt>
                <c:pt idx="8">
                  <c:v>73.085381971677293</c:v>
                </c:pt>
                <c:pt idx="9">
                  <c:v>79.329618529384504</c:v>
                </c:pt>
                <c:pt idx="10">
                  <c:v>86.064921507869045</c:v>
                </c:pt>
                <c:pt idx="11">
                  <c:v>93.334027320545403</c:v>
                </c:pt>
                <c:pt idx="12">
                  <c:v>101.17967238082809</c:v>
                </c:pt>
                <c:pt idx="13">
                  <c:v>109.64459310213165</c:v>
                </c:pt>
                <c:pt idx="14">
                  <c:v>118.77152589787055</c:v>
                </c:pt>
                <c:pt idx="15">
                  <c:v>128.60320718145931</c:v>
                </c:pt>
                <c:pt idx="16">
                  <c:v>139.18237336631245</c:v>
                </c:pt>
                <c:pt idx="17">
                  <c:v>150.55176086584444</c:v>
                </c:pt>
                <c:pt idx="18">
                  <c:v>162.75410609346983</c:v>
                </c:pt>
                <c:pt idx="19">
                  <c:v>175.83214546260308</c:v>
                </c:pt>
                <c:pt idx="20">
                  <c:v>189.82861538665875</c:v>
                </c:pt>
                <c:pt idx="21">
                  <c:v>204.78625227905133</c:v>
                </c:pt>
                <c:pt idx="22">
                  <c:v>220.7477925531953</c:v>
                </c:pt>
                <c:pt idx="23">
                  <c:v>237.75597262250517</c:v>
                </c:pt>
                <c:pt idx="24">
                  <c:v>255.8535289003955</c:v>
                </c:pt>
                <c:pt idx="25">
                  <c:v>275.0831978002808</c:v>
                </c:pt>
                <c:pt idx="26">
                  <c:v>295.48771573557542</c:v>
                </c:pt>
                <c:pt idx="27">
                  <c:v>317.10981911969407</c:v>
                </c:pt>
                <c:pt idx="28">
                  <c:v>339.99224436605118</c:v>
                </c:pt>
                <c:pt idx="29">
                  <c:v>364.17772788806121</c:v>
                </c:pt>
                <c:pt idx="30">
                  <c:v>389.70900609913872</c:v>
                </c:pt>
                <c:pt idx="31">
                  <c:v>416.62881541269815</c:v>
                </c:pt>
                <c:pt idx="32">
                  <c:v>444.97989224215416</c:v>
                </c:pt>
                <c:pt idx="33">
                  <c:v>474.80497300092105</c:v>
                </c:pt>
                <c:pt idx="34">
                  <c:v>506.14679410241354</c:v>
                </c:pt>
                <c:pt idx="35">
                  <c:v>539.04809196004589</c:v>
                </c:pt>
                <c:pt idx="36">
                  <c:v>573.55160298723285</c:v>
                </c:pt>
                <c:pt idx="37">
                  <c:v>609.70006359738886</c:v>
                </c:pt>
                <c:pt idx="38">
                  <c:v>647.53621020392825</c:v>
                </c:pt>
                <c:pt idx="39">
                  <c:v>687.1027792202658</c:v>
                </c:pt>
                <c:pt idx="40">
                  <c:v>728.44250705981585</c:v>
                </c:pt>
                <c:pt idx="41">
                  <c:v>771.59813013599296</c:v>
                </c:pt>
                <c:pt idx="42">
                  <c:v>816.61238486221157</c:v>
                </c:pt>
                <c:pt idx="43">
                  <c:v>863.52800765188636</c:v>
                </c:pt>
                <c:pt idx="44">
                  <c:v>912.38773491843153</c:v>
                </c:pt>
                <c:pt idx="45">
                  <c:v>963.23430307526178</c:v>
                </c:pt>
                <c:pt idx="46">
                  <c:v>1016.1104485357919</c:v>
                </c:pt>
                <c:pt idx="47">
                  <c:v>1071.0589077134357</c:v>
                </c:pt>
                <c:pt idx="48">
                  <c:v>1128.1224170216083</c:v>
                </c:pt>
                <c:pt idx="49">
                  <c:v>1187.3437128737241</c:v>
                </c:pt>
                <c:pt idx="50">
                  <c:v>1248.7655316831974</c:v>
                </c:pt>
                <c:pt idx="51">
                  <c:v>1312.4306098634429</c:v>
                </c:pt>
                <c:pt idx="52">
                  <c:v>1378.3816838278749</c:v>
                </c:pt>
                <c:pt idx="53">
                  <c:v>1446.661489989908</c:v>
                </c:pt>
                <c:pt idx="54">
                  <c:v>1517.3127647629567</c:v>
                </c:pt>
                <c:pt idx="55">
                  <c:v>1590.3782445604359</c:v>
                </c:pt>
                <c:pt idx="56">
                  <c:v>1665.9006657957593</c:v>
                </c:pt>
                <c:pt idx="57">
                  <c:v>1743.9227648823421</c:v>
                </c:pt>
                <c:pt idx="58">
                  <c:v>1824.4872782335983</c:v>
                </c:pt>
                <c:pt idx="59">
                  <c:v>1907.6369422629432</c:v>
                </c:pt>
                <c:pt idx="60">
                  <c:v>1993.4144933837902</c:v>
                </c:pt>
                <c:pt idx="61">
                  <c:v>2081.8626680095549</c:v>
                </c:pt>
                <c:pt idx="62">
                  <c:v>2173.0242025536509</c:v>
                </c:pt>
                <c:pt idx="63">
                  <c:v>2266.9418334294933</c:v>
                </c:pt>
                <c:pt idx="64">
                  <c:v>2363.6582970504965</c:v>
                </c:pt>
                <c:pt idx="65">
                  <c:v>2463.2163298300748</c:v>
                </c:pt>
                <c:pt idx="66">
                  <c:v>2565.6586681816425</c:v>
                </c:pt>
                <c:pt idx="67">
                  <c:v>2671.0280485186149</c:v>
                </c:pt>
                <c:pt idx="68">
                  <c:v>2779.3672072544059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2-4AB4-98C0-5B7082733F82}"/>
            </c:ext>
          </c:extLst>
        </c:ser>
        <c:ser>
          <c:idx val="0"/>
          <c:order val="1"/>
          <c:tx>
            <c:strRef>
              <c:f>Sheet1!$AE$4</c:f>
              <c:strCache>
                <c:ptCount val="1"/>
                <c:pt idx="0">
                  <c:v>New_SIR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Sheet1!$AE$6:$AE$74</c:f>
              <c:numCache>
                <c:formatCode>0</c:formatCode>
                <c:ptCount val="69"/>
                <c:pt idx="0">
                  <c:v>77.523474157750115</c:v>
                </c:pt>
                <c:pt idx="1">
                  <c:v>82.126306058498812</c:v>
                </c:pt>
                <c:pt idx="2">
                  <c:v>86.999979848007797</c:v>
                </c:pt>
                <c:pt idx="3">
                  <c:v>92.160132246471221</c:v>
                </c:pt>
                <c:pt idx="4">
                  <c:v>97.623265755772309</c:v>
                </c:pt>
                <c:pt idx="5">
                  <c:v>103.40679199981582</c:v>
                </c:pt>
                <c:pt idx="6">
                  <c:v>109.52907664748909</c:v>
                </c:pt>
                <c:pt idx="7">
                  <c:v>116.00948589481413</c:v>
                </c:pt>
                <c:pt idx="8">
                  <c:v>122.86843446810235</c:v>
                </c:pt>
                <c:pt idx="9">
                  <c:v>130.12743509287066</c:v>
                </c:pt>
                <c:pt idx="10">
                  <c:v>137.80914935366309</c:v>
                </c:pt>
                <c:pt idx="11">
                  <c:v>145.93743984741332</c:v>
                </c:pt>
                <c:pt idx="12">
                  <c:v>154.53742350731</c:v>
                </c:pt>
                <c:pt idx="13">
                  <c:v>163.63552594486191</c:v>
                </c:pt>
                <c:pt idx="14">
                  <c:v>173.25953662471829</c:v>
                </c:pt>
                <c:pt idx="15">
                  <c:v>183.43866464926577</c:v>
                </c:pt>
                <c:pt idx="16">
                  <c:v>194.20359488772374</c:v>
                </c:pt>
                <c:pt idx="17">
                  <c:v>205.58654413691875</c:v>
                </c:pt>
                <c:pt idx="18">
                  <c:v>217.62131694757409</c:v>
                </c:pt>
                <c:pt idx="19">
                  <c:v>230.34336069034816</c:v>
                </c:pt>
                <c:pt idx="20">
                  <c:v>243.78981936938089</c:v>
                </c:pt>
                <c:pt idx="21">
                  <c:v>257.99958561718995</c:v>
                </c:pt>
                <c:pt idx="22">
                  <c:v>273.01335022285275</c:v>
                </c:pt>
                <c:pt idx="23">
                  <c:v>288.87364845477805</c:v>
                </c:pt>
                <c:pt idx="24">
                  <c:v>305.62490233960034</c:v>
                </c:pt>
                <c:pt idx="25">
                  <c:v>323.31345794901154</c:v>
                </c:pt>
                <c:pt idx="26">
                  <c:v>341.98761662623292</c:v>
                </c:pt>
                <c:pt idx="27">
                  <c:v>361.69765895279943</c:v>
                </c:pt>
                <c:pt idx="28">
                  <c:v>382.49586011380416</c:v>
                </c:pt>
                <c:pt idx="29">
                  <c:v>404.43649516547703</c:v>
                </c:pt>
                <c:pt idx="30">
                  <c:v>427.57583254261408</c:v>
                </c:pt>
                <c:pt idx="31">
                  <c:v>451.97211396492094</c:v>
                </c:pt>
                <c:pt idx="32">
                  <c:v>477.68551871078671</c:v>
                </c:pt>
                <c:pt idx="33">
                  <c:v>504.77811002490125</c:v>
                </c:pt>
                <c:pt idx="34">
                  <c:v>533.31376121299945</c:v>
                </c:pt>
                <c:pt idx="35">
                  <c:v>563.35805875414007</c:v>
                </c:pt>
                <c:pt idx="36">
                  <c:v>594.9781795296276</c:v>
                </c:pt>
                <c:pt idx="37">
                  <c:v>628.24273903034918</c:v>
                </c:pt>
                <c:pt idx="38">
                  <c:v>663.22160716356666</c:v>
                </c:pt>
                <c:pt idx="39">
                  <c:v>699.98568803951457</c:v>
                </c:pt>
                <c:pt idx="40">
                  <c:v>738.60665988232176</c:v>
                </c:pt>
                <c:pt idx="41">
                  <c:v>779.15667098380254</c:v>
                </c:pt>
                <c:pt idx="42">
                  <c:v>821.70798740958344</c:v>
                </c:pt>
                <c:pt idx="43">
                  <c:v>866.33258798243151</c:v>
                </c:pt>
                <c:pt idx="44">
                  <c:v>913.10170191721045</c:v>
                </c:pt>
                <c:pt idx="45">
                  <c:v>962.08528437607674</c:v>
                </c:pt>
                <c:pt idx="46">
                  <c:v>1013.3514251645865</c:v>
                </c:pt>
                <c:pt idx="47">
                  <c:v>1066.9656858130184</c:v>
                </c:pt>
                <c:pt idx="48">
                  <c:v>1122.9903603992134</c:v>
                </c:pt>
                <c:pt idx="49">
                  <c:v>1181.4836556876435</c:v>
                </c:pt>
                <c:pt idx="50">
                  <c:v>1242.4987865040421</c:v>
                </c:pt>
                <c:pt idx="51">
                  <c:v>1306.0829827578418</c:v>
                </c:pt>
                <c:pt idx="52">
                  <c:v>1372.276405189139</c:v>
                </c:pt>
                <c:pt idx="53">
                  <c:v>1441.1109677771638</c:v>
                </c:pt>
                <c:pt idx="54">
                  <c:v>1512.6090658291068</c:v>
                </c:pt>
                <c:pt idx="55">
                  <c:v>1586.7822100964258</c:v>
                </c:pt>
                <c:pt idx="56">
                  <c:v>1663.6295688654754</c:v>
                </c:pt>
                <c:pt idx="57">
                  <c:v>1743.1364218627205</c:v>
                </c:pt>
                <c:pt idx="58">
                  <c:v>1825.272532022158</c:v>
                </c:pt>
                <c:pt idx="59">
                  <c:v>1909.9904436978395</c:v>
                </c:pt>
                <c:pt idx="60">
                  <c:v>1997.2237187763603</c:v>
                </c:pt>
                <c:pt idx="61">
                  <c:v>2086.8851253524335</c:v>
                </c:pt>
                <c:pt idx="62">
                  <c:v>2178.8647971623068</c:v>
                </c:pt>
                <c:pt idx="63">
                  <c:v>2273.0283858017938</c:v>
                </c:pt>
                <c:pt idx="64">
                  <c:v>2369.2152318437293</c:v>
                </c:pt>
                <c:pt idx="65">
                  <c:v>2467.2365852555376</c:v>
                </c:pt>
                <c:pt idx="66">
                  <c:v>2566.8739099179147</c:v>
                </c:pt>
                <c:pt idx="67">
                  <c:v>2667.8773114547512</c:v>
                </c:pt>
                <c:pt idx="68">
                  <c:v>2769.964131871915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2-4AB4-98C0-5B7082733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6064"/>
        <c:axId val="725923824"/>
      </c:lineChart>
      <c:dateAx>
        <c:axId val="7259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3824"/>
        <c:crosses val="autoZero"/>
        <c:auto val="1"/>
        <c:lblOffset val="100"/>
        <c:baseTimeUnit val="days"/>
      </c:dateAx>
      <c:valAx>
        <c:axId val="7259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6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Active</a:t>
            </a:r>
            <a:r>
              <a:rPr lang="en-US" b="1" baseline="0">
                <a:solidFill>
                  <a:sysClr val="windowText" lastClr="000000"/>
                </a:solidFill>
              </a:rPr>
              <a:t> Cases Fitted vs. Active_SIR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Sheet1!$O$4</c:f>
              <c:strCache>
                <c:ptCount val="1"/>
                <c:pt idx="0">
                  <c:v>Active_Fit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Sheet1!$O$6:$O$74</c:f>
              <c:numCache>
                <c:formatCode>0</c:formatCode>
                <c:ptCount val="69"/>
                <c:pt idx="0">
                  <c:v>16.744486115749559</c:v>
                </c:pt>
                <c:pt idx="1">
                  <c:v>41.26909686612295</c:v>
                </c:pt>
                <c:pt idx="2">
                  <c:v>73.57383225112018</c:v>
                </c:pt>
                <c:pt idx="3">
                  <c:v>113.65869227074124</c:v>
                </c:pt>
                <c:pt idx="4">
                  <c:v>161.52367692498615</c:v>
                </c:pt>
                <c:pt idx="5">
                  <c:v>217.16878621385487</c:v>
                </c:pt>
                <c:pt idx="6">
                  <c:v>280.59402013734746</c:v>
                </c:pt>
                <c:pt idx="7">
                  <c:v>351.79937869546382</c:v>
                </c:pt>
                <c:pt idx="8">
                  <c:v>430.78486188820409</c:v>
                </c:pt>
                <c:pt idx="9">
                  <c:v>517.55046971556817</c:v>
                </c:pt>
                <c:pt idx="10">
                  <c:v>612.09620217755605</c:v>
                </c:pt>
                <c:pt idx="11">
                  <c:v>714.42205927416785</c:v>
                </c:pt>
                <c:pt idx="12">
                  <c:v>824.52804100540334</c:v>
                </c:pt>
                <c:pt idx="13">
                  <c:v>942.41414737126286</c:v>
                </c:pt>
                <c:pt idx="14">
                  <c:v>1068.0803783717461</c:v>
                </c:pt>
                <c:pt idx="15">
                  <c:v>1201.5267340068531</c:v>
                </c:pt>
                <c:pt idx="16">
                  <c:v>1342.753214276584</c:v>
                </c:pt>
                <c:pt idx="17">
                  <c:v>1491.7598191809388</c:v>
                </c:pt>
                <c:pt idx="18">
                  <c:v>1648.5465487199174</c:v>
                </c:pt>
                <c:pt idx="19">
                  <c:v>1813.1134028935198</c:v>
                </c:pt>
                <c:pt idx="20">
                  <c:v>1985.4603817017462</c:v>
                </c:pt>
                <c:pt idx="21">
                  <c:v>2165.587485144596</c:v>
                </c:pt>
                <c:pt idx="22">
                  <c:v>2353.49471322207</c:v>
                </c:pt>
                <c:pt idx="23">
                  <c:v>2549.1820659341679</c:v>
                </c:pt>
                <c:pt idx="24">
                  <c:v>2752.6495432808892</c:v>
                </c:pt>
                <c:pt idx="25">
                  <c:v>2963.897145262235</c:v>
                </c:pt>
                <c:pt idx="26">
                  <c:v>3182.9248718782042</c:v>
                </c:pt>
                <c:pt idx="27">
                  <c:v>3409.7327231287973</c:v>
                </c:pt>
                <c:pt idx="28">
                  <c:v>3644.3206990140143</c:v>
                </c:pt>
                <c:pt idx="29">
                  <c:v>3886.6887995338548</c:v>
                </c:pt>
                <c:pt idx="30">
                  <c:v>4136.8370246883196</c:v>
                </c:pt>
                <c:pt idx="31">
                  <c:v>4394.7653744774079</c:v>
                </c:pt>
                <c:pt idx="32">
                  <c:v>4660.4738489011206</c:v>
                </c:pt>
                <c:pt idx="33">
                  <c:v>4933.9624479594568</c:v>
                </c:pt>
                <c:pt idx="34">
                  <c:v>5215.2311716524164</c:v>
                </c:pt>
                <c:pt idx="35">
                  <c:v>5504.2800199800004</c:v>
                </c:pt>
                <c:pt idx="36">
                  <c:v>5801.1089929422078</c:v>
                </c:pt>
                <c:pt idx="37">
                  <c:v>6105.7180905390387</c:v>
                </c:pt>
                <c:pt idx="38">
                  <c:v>6418.107312770494</c:v>
                </c:pt>
                <c:pt idx="39">
                  <c:v>6738.2766596365736</c:v>
                </c:pt>
                <c:pt idx="40">
                  <c:v>7066.2261311372768</c:v>
                </c:pt>
                <c:pt idx="41">
                  <c:v>7401.9557272726033</c:v>
                </c:pt>
                <c:pt idx="42">
                  <c:v>7745.4654480425543</c:v>
                </c:pt>
                <c:pt idx="43">
                  <c:v>8096.7552934471287</c:v>
                </c:pt>
                <c:pt idx="44">
                  <c:v>8455.8252634863275</c:v>
                </c:pt>
                <c:pt idx="45">
                  <c:v>8822.6753581601497</c:v>
                </c:pt>
                <c:pt idx="46">
                  <c:v>9197.3055774685945</c:v>
                </c:pt>
                <c:pt idx="47">
                  <c:v>9579.7159214116637</c:v>
                </c:pt>
                <c:pt idx="48">
                  <c:v>9969.906389989359</c:v>
                </c:pt>
                <c:pt idx="49">
                  <c:v>10367.876983201675</c:v>
                </c:pt>
                <c:pt idx="50">
                  <c:v>10773.627701048616</c:v>
                </c:pt>
                <c:pt idx="51">
                  <c:v>11187.158543530182</c:v>
                </c:pt>
                <c:pt idx="52">
                  <c:v>11608.469510646371</c:v>
                </c:pt>
                <c:pt idx="53">
                  <c:v>12037.560602397185</c:v>
                </c:pt>
                <c:pt idx="54">
                  <c:v>12474.431818782621</c:v>
                </c:pt>
                <c:pt idx="55">
                  <c:v>12919.083159802682</c:v>
                </c:pt>
                <c:pt idx="56">
                  <c:v>13371.514625457366</c:v>
                </c:pt>
                <c:pt idx="57">
                  <c:v>13831.726215746674</c:v>
                </c:pt>
                <c:pt idx="58">
                  <c:v>14299.717930670606</c:v>
                </c:pt>
                <c:pt idx="59">
                  <c:v>14775.489770229162</c:v>
                </c:pt>
                <c:pt idx="60">
                  <c:v>15259.041734422341</c:v>
                </c:pt>
                <c:pt idx="61">
                  <c:v>15750.373823250144</c:v>
                </c:pt>
                <c:pt idx="62">
                  <c:v>16249.486036712573</c:v>
                </c:pt>
                <c:pt idx="63">
                  <c:v>16756.378374809625</c:v>
                </c:pt>
                <c:pt idx="64">
                  <c:v>17271.050837541297</c:v>
                </c:pt>
                <c:pt idx="65">
                  <c:v>17793.503424907598</c:v>
                </c:pt>
                <c:pt idx="66">
                  <c:v>18323.736136908523</c:v>
                </c:pt>
                <c:pt idx="67">
                  <c:v>18861.748973544065</c:v>
                </c:pt>
                <c:pt idx="68">
                  <c:v>19407.541934814235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84-43E5-ACFE-56A8459360A8}"/>
            </c:ext>
          </c:extLst>
        </c:ser>
        <c:ser>
          <c:idx val="0"/>
          <c:order val="1"/>
          <c:tx>
            <c:strRef>
              <c:f>Sheet1!$AG$4</c:f>
              <c:strCache>
                <c:ptCount val="1"/>
                <c:pt idx="0">
                  <c:v>Active_SIR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Sheet1!$AA$6:$AA$74</c:f>
              <c:numCache>
                <c:formatCode>m/d;@</c:formatCode>
                <c:ptCount val="6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</c:numCache>
            </c:numRef>
          </c:cat>
          <c:val>
            <c:numRef>
              <c:f>Sheet1!$AG$6:$AG$74</c:f>
              <c:numCache>
                <c:formatCode>0</c:formatCode>
                <c:ptCount val="69"/>
                <c:pt idx="0">
                  <c:v>262.46303997357563</c:v>
                </c:pt>
                <c:pt idx="1">
                  <c:v>298.9618410232024</c:v>
                </c:pt>
                <c:pt idx="2">
                  <c:v>337.61490571550894</c:v>
                </c:pt>
                <c:pt idx="3">
                  <c:v>378.54741870494445</c:v>
                </c:pt>
                <c:pt idx="4">
                  <c:v>421.89159668694515</c:v>
                </c:pt>
                <c:pt idx="5">
                  <c:v>467.78705327446528</c:v>
                </c:pt>
                <c:pt idx="6">
                  <c:v>516.38117897631764</c:v>
                </c:pt>
                <c:pt idx="7">
                  <c:v>567.82953638359254</c:v>
                </c:pt>
                <c:pt idx="8">
                  <c:v>622.29627058469873</c:v>
                </c:pt>
                <c:pt idx="9">
                  <c:v>679.95453472850363</c:v>
                </c:pt>
                <c:pt idx="10">
                  <c:v>740.98693053672605</c:v>
                </c:pt>
                <c:pt idx="11">
                  <c:v>805.58596342893134</c:v>
                </c:pt>
                <c:pt idx="12">
                  <c:v>873.95451176385905</c:v>
                </c:pt>
                <c:pt idx="13">
                  <c:v>946.30630951667536</c:v>
                </c:pt>
                <c:pt idx="14">
                  <c:v>1022.8664415002809</c:v>
                </c:pt>
                <c:pt idx="15">
                  <c:v>1103.8718499967495</c:v>
                </c:pt>
                <c:pt idx="16">
                  <c:v>1189.5718513889428</c:v>
                </c:pt>
                <c:pt idx="17">
                  <c:v>1280.2286610685264</c:v>
                </c:pt>
                <c:pt idx="18">
                  <c:v>1376.1179245409048</c:v>
                </c:pt>
                <c:pt idx="19">
                  <c:v>1477.5292522455975</c:v>
                </c:pt>
                <c:pt idx="20">
                  <c:v>1584.7667551574759</c:v>
                </c:pt>
                <c:pt idx="21">
                  <c:v>1698.149577724982</c:v>
                </c:pt>
                <c:pt idx="22">
                  <c:v>1818.0124241304757</c:v>
                </c:pt>
                <c:pt idx="23">
                  <c:v>1944.7060732193677</c:v>
                </c:pt>
                <c:pt idx="24">
                  <c:v>2078.5978767326228</c:v>
                </c:pt>
                <c:pt idx="25">
                  <c:v>2220.0722346850703</c:v>
                </c:pt>
                <c:pt idx="26">
                  <c:v>2369.5310408531036</c:v>
                </c:pt>
                <c:pt idx="27">
                  <c:v>2527.3940903629327</c:v>
                </c:pt>
                <c:pt idx="28">
                  <c:v>2694.099440297573</c:v>
                </c:pt>
                <c:pt idx="29">
                  <c:v>2870.1037130602463</c:v>
                </c:pt>
                <c:pt idx="30">
                  <c:v>3055.8823309369918</c:v>
                </c:pt>
                <c:pt idx="31">
                  <c:v>3251.9296688854847</c:v>
                </c:pt>
                <c:pt idx="32">
                  <c:v>3458.7591110342019</c:v>
                </c:pt>
                <c:pt idx="33">
                  <c:v>3676.9029947009394</c:v>
                </c:pt>
                <c:pt idx="34">
                  <c:v>3906.9124239279345</c:v>
                </c:pt>
                <c:pt idx="35">
                  <c:v>4149.3569325795779</c:v>
                </c:pt>
                <c:pt idx="36">
                  <c:v>4404.8239749569011</c:v>
                </c:pt>
                <c:pt idx="37">
                  <c:v>4673.918219651925</c:v>
                </c:pt>
                <c:pt idx="38">
                  <c:v>4957.2606199987631</c:v>
                </c:pt>
                <c:pt idx="39">
                  <c:v>5255.487231984619</c:v>
                </c:pt>
                <c:pt idx="40">
                  <c:v>5569.2477478747751</c:v>
                </c:pt>
                <c:pt idx="41">
                  <c:v>5899.2037110981819</c:v>
                </c:pt>
                <c:pt idx="42">
                  <c:v>6246.0263751578477</c:v>
                </c:pt>
                <c:pt idx="43">
                  <c:v>6610.3941665030798</c:v>
                </c:pt>
                <c:pt idx="44">
                  <c:v>6992.9897084676195</c:v>
                </c:pt>
                <c:pt idx="45">
                  <c:v>7394.4963605867997</c:v>
                </c:pt>
                <c:pt idx="46">
                  <c:v>7815.5942249173713</c:v>
                </c:pt>
                <c:pt idx="47">
                  <c:v>8256.955568466452</c:v>
                </c:pt>
                <c:pt idx="48">
                  <c:v>8719.2396085760283</c:v>
                </c:pt>
                <c:pt idx="49">
                  <c:v>9203.0866062061068</c:v>
                </c:pt>
                <c:pt idx="50">
                  <c:v>9709.1112106284963</c:v>
                </c:pt>
                <c:pt idx="51">
                  <c:v>10237.894998217122</c:v>
                </c:pt>
                <c:pt idx="52">
                  <c:v>10789.978147950535</c:v>
                </c:pt>
                <c:pt idx="53">
                  <c:v>11365.850197096799</c:v>
                </c:pt>
                <c:pt idx="54">
                  <c:v>11965.939822518016</c:v>
                </c:pt>
                <c:pt idx="55">
                  <c:v>12590.603596316174</c:v>
                </c:pt>
                <c:pt idx="56">
                  <c:v>13240.113669365415</c:v>
                </c:pt>
                <c:pt idx="57">
                  <c:v>13914.644342872507</c:v>
                </c:pt>
                <c:pt idx="58">
                  <c:v>14614.257496722323</c:v>
                </c:pt>
                <c:pt idx="59">
                  <c:v>15338.886854247277</c:v>
                </c:pt>
                <c:pt idx="60">
                  <c:v>16088.321076455519</c:v>
                </c:pt>
                <c:pt idx="61">
                  <c:v>16862.185694898624</c:v>
                </c:pt>
                <c:pt idx="62">
                  <c:v>17659.923911468326</c:v>
                </c:pt>
                <c:pt idx="63">
                  <c:v>18480.776315664098</c:v>
                </c:pt>
                <c:pt idx="64">
                  <c:v>19323.759595397511</c:v>
                </c:pt>
                <c:pt idx="65">
                  <c:v>20187.64434625892</c:v>
                </c:pt>
                <c:pt idx="66">
                  <c:v>21070.93211634428</c:v>
                </c:pt>
                <c:pt idx="67">
                  <c:v>21971.831859095568</c:v>
                </c:pt>
                <c:pt idx="68">
                  <c:v>22888.236004891907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84-43E5-ACFE-56A845936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5926064"/>
        <c:axId val="725923824"/>
      </c:lineChart>
      <c:dateAx>
        <c:axId val="72592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m/d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3824"/>
        <c:crosses val="autoZero"/>
        <c:auto val="1"/>
        <c:lblOffset val="100"/>
        <c:baseTimeUnit val="days"/>
      </c:dateAx>
      <c:valAx>
        <c:axId val="72592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59260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SIR</a:t>
            </a:r>
            <a:r>
              <a:rPr lang="en-US" b="1" baseline="0">
                <a:solidFill>
                  <a:sysClr val="windowText" lastClr="000000"/>
                </a:solidFill>
              </a:rPr>
              <a:t> Covid Georgia Model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Sheet1!$AB$4</c:f>
              <c:strCache>
                <c:ptCount val="1"/>
                <c:pt idx="0">
                  <c:v>Susceptible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Sheet1!$AA$5:$AA$217</c:f>
              <c:numCache>
                <c:formatCode>m/d;@</c:formatCode>
                <c:ptCount val="213"/>
                <c:pt idx="0">
                  <c:v>44074</c:v>
                </c:pt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44081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  <c:pt idx="15">
                  <c:v>44089</c:v>
                </c:pt>
                <c:pt idx="16">
                  <c:v>44090</c:v>
                </c:pt>
                <c:pt idx="17">
                  <c:v>44091</c:v>
                </c:pt>
                <c:pt idx="18">
                  <c:v>44092</c:v>
                </c:pt>
                <c:pt idx="19">
                  <c:v>44093</c:v>
                </c:pt>
                <c:pt idx="20">
                  <c:v>44094</c:v>
                </c:pt>
                <c:pt idx="21">
                  <c:v>44095</c:v>
                </c:pt>
                <c:pt idx="22">
                  <c:v>44096</c:v>
                </c:pt>
                <c:pt idx="23">
                  <c:v>44097</c:v>
                </c:pt>
                <c:pt idx="24">
                  <c:v>44098</c:v>
                </c:pt>
                <c:pt idx="25">
                  <c:v>44099</c:v>
                </c:pt>
                <c:pt idx="26">
                  <c:v>44100</c:v>
                </c:pt>
                <c:pt idx="27">
                  <c:v>44101</c:v>
                </c:pt>
                <c:pt idx="28">
                  <c:v>44102</c:v>
                </c:pt>
                <c:pt idx="29">
                  <c:v>44103</c:v>
                </c:pt>
                <c:pt idx="30">
                  <c:v>44104</c:v>
                </c:pt>
                <c:pt idx="31">
                  <c:v>44105</c:v>
                </c:pt>
                <c:pt idx="32">
                  <c:v>44106</c:v>
                </c:pt>
                <c:pt idx="33">
                  <c:v>44107</c:v>
                </c:pt>
                <c:pt idx="34">
                  <c:v>44108</c:v>
                </c:pt>
                <c:pt idx="35">
                  <c:v>44109</c:v>
                </c:pt>
                <c:pt idx="36">
                  <c:v>44110</c:v>
                </c:pt>
                <c:pt idx="37">
                  <c:v>44111</c:v>
                </c:pt>
                <c:pt idx="38">
                  <c:v>44112</c:v>
                </c:pt>
                <c:pt idx="39">
                  <c:v>44113</c:v>
                </c:pt>
                <c:pt idx="40">
                  <c:v>44114</c:v>
                </c:pt>
                <c:pt idx="41">
                  <c:v>44115</c:v>
                </c:pt>
                <c:pt idx="42">
                  <c:v>44116</c:v>
                </c:pt>
                <c:pt idx="43">
                  <c:v>44117</c:v>
                </c:pt>
                <c:pt idx="44">
                  <c:v>44118</c:v>
                </c:pt>
                <c:pt idx="45">
                  <c:v>44119</c:v>
                </c:pt>
                <c:pt idx="46">
                  <c:v>44120</c:v>
                </c:pt>
                <c:pt idx="47">
                  <c:v>44121</c:v>
                </c:pt>
                <c:pt idx="48">
                  <c:v>44122</c:v>
                </c:pt>
                <c:pt idx="49">
                  <c:v>44123</c:v>
                </c:pt>
                <c:pt idx="50">
                  <c:v>44124</c:v>
                </c:pt>
                <c:pt idx="51">
                  <c:v>44125</c:v>
                </c:pt>
                <c:pt idx="52">
                  <c:v>44126</c:v>
                </c:pt>
                <c:pt idx="53">
                  <c:v>44127</c:v>
                </c:pt>
                <c:pt idx="54">
                  <c:v>44128</c:v>
                </c:pt>
                <c:pt idx="55">
                  <c:v>44129</c:v>
                </c:pt>
                <c:pt idx="56">
                  <c:v>44130</c:v>
                </c:pt>
                <c:pt idx="57">
                  <c:v>44131</c:v>
                </c:pt>
                <c:pt idx="58">
                  <c:v>44132</c:v>
                </c:pt>
                <c:pt idx="59">
                  <c:v>44133</c:v>
                </c:pt>
                <c:pt idx="60">
                  <c:v>44134</c:v>
                </c:pt>
                <c:pt idx="61">
                  <c:v>44135</c:v>
                </c:pt>
                <c:pt idx="62">
                  <c:v>44136</c:v>
                </c:pt>
                <c:pt idx="63">
                  <c:v>44137</c:v>
                </c:pt>
                <c:pt idx="64">
                  <c:v>44138</c:v>
                </c:pt>
                <c:pt idx="65">
                  <c:v>44139</c:v>
                </c:pt>
                <c:pt idx="66">
                  <c:v>44140</c:v>
                </c:pt>
                <c:pt idx="67">
                  <c:v>44141</c:v>
                </c:pt>
                <c:pt idx="68">
                  <c:v>44142</c:v>
                </c:pt>
                <c:pt idx="69">
                  <c:v>44143</c:v>
                </c:pt>
                <c:pt idx="70">
                  <c:v>44144</c:v>
                </c:pt>
                <c:pt idx="71">
                  <c:v>44145</c:v>
                </c:pt>
                <c:pt idx="72">
                  <c:v>44146</c:v>
                </c:pt>
                <c:pt idx="73">
                  <c:v>44147</c:v>
                </c:pt>
                <c:pt idx="74">
                  <c:v>44148</c:v>
                </c:pt>
                <c:pt idx="75">
                  <c:v>44149</c:v>
                </c:pt>
                <c:pt idx="76">
                  <c:v>44150</c:v>
                </c:pt>
                <c:pt idx="77">
                  <c:v>44151</c:v>
                </c:pt>
                <c:pt idx="78">
                  <c:v>44152</c:v>
                </c:pt>
                <c:pt idx="79">
                  <c:v>44153</c:v>
                </c:pt>
                <c:pt idx="80">
                  <c:v>44154</c:v>
                </c:pt>
                <c:pt idx="81">
                  <c:v>44155</c:v>
                </c:pt>
                <c:pt idx="82">
                  <c:v>44156</c:v>
                </c:pt>
                <c:pt idx="83">
                  <c:v>44157</c:v>
                </c:pt>
                <c:pt idx="84">
                  <c:v>44158</c:v>
                </c:pt>
                <c:pt idx="85">
                  <c:v>44159</c:v>
                </c:pt>
                <c:pt idx="86">
                  <c:v>44160</c:v>
                </c:pt>
                <c:pt idx="87">
                  <c:v>44161</c:v>
                </c:pt>
                <c:pt idx="88">
                  <c:v>44162</c:v>
                </c:pt>
                <c:pt idx="89">
                  <c:v>44163</c:v>
                </c:pt>
                <c:pt idx="90">
                  <c:v>44164</c:v>
                </c:pt>
                <c:pt idx="91">
                  <c:v>44165</c:v>
                </c:pt>
                <c:pt idx="92">
                  <c:v>44166</c:v>
                </c:pt>
                <c:pt idx="93">
                  <c:v>44167</c:v>
                </c:pt>
                <c:pt idx="94">
                  <c:v>44168</c:v>
                </c:pt>
                <c:pt idx="95">
                  <c:v>44169</c:v>
                </c:pt>
                <c:pt idx="96">
                  <c:v>44170</c:v>
                </c:pt>
                <c:pt idx="97">
                  <c:v>44171</c:v>
                </c:pt>
                <c:pt idx="98">
                  <c:v>44172</c:v>
                </c:pt>
                <c:pt idx="99">
                  <c:v>44173</c:v>
                </c:pt>
                <c:pt idx="100">
                  <c:v>44174</c:v>
                </c:pt>
                <c:pt idx="101">
                  <c:v>44175</c:v>
                </c:pt>
                <c:pt idx="102">
                  <c:v>44176</c:v>
                </c:pt>
                <c:pt idx="103">
                  <c:v>44177</c:v>
                </c:pt>
                <c:pt idx="104">
                  <c:v>44178</c:v>
                </c:pt>
                <c:pt idx="105">
                  <c:v>44179</c:v>
                </c:pt>
                <c:pt idx="106">
                  <c:v>44180</c:v>
                </c:pt>
                <c:pt idx="107">
                  <c:v>44181</c:v>
                </c:pt>
                <c:pt idx="108">
                  <c:v>44182</c:v>
                </c:pt>
                <c:pt idx="109">
                  <c:v>44183</c:v>
                </c:pt>
                <c:pt idx="110">
                  <c:v>44184</c:v>
                </c:pt>
                <c:pt idx="111">
                  <c:v>44185</c:v>
                </c:pt>
                <c:pt idx="112">
                  <c:v>44186</c:v>
                </c:pt>
                <c:pt idx="113">
                  <c:v>44187</c:v>
                </c:pt>
                <c:pt idx="114">
                  <c:v>44188</c:v>
                </c:pt>
                <c:pt idx="115">
                  <c:v>44189</c:v>
                </c:pt>
                <c:pt idx="116">
                  <c:v>44190</c:v>
                </c:pt>
                <c:pt idx="117">
                  <c:v>44191</c:v>
                </c:pt>
                <c:pt idx="118">
                  <c:v>44192</c:v>
                </c:pt>
                <c:pt idx="119">
                  <c:v>44193</c:v>
                </c:pt>
                <c:pt idx="120">
                  <c:v>44194</c:v>
                </c:pt>
                <c:pt idx="121">
                  <c:v>44195</c:v>
                </c:pt>
                <c:pt idx="122">
                  <c:v>44196</c:v>
                </c:pt>
                <c:pt idx="123">
                  <c:v>44197</c:v>
                </c:pt>
                <c:pt idx="124">
                  <c:v>44198</c:v>
                </c:pt>
                <c:pt idx="125">
                  <c:v>44199</c:v>
                </c:pt>
                <c:pt idx="126">
                  <c:v>44200</c:v>
                </c:pt>
                <c:pt idx="127">
                  <c:v>44201</c:v>
                </c:pt>
                <c:pt idx="128">
                  <c:v>44202</c:v>
                </c:pt>
                <c:pt idx="129">
                  <c:v>44203</c:v>
                </c:pt>
                <c:pt idx="130">
                  <c:v>44204</c:v>
                </c:pt>
                <c:pt idx="131">
                  <c:v>44205</c:v>
                </c:pt>
                <c:pt idx="132">
                  <c:v>44206</c:v>
                </c:pt>
                <c:pt idx="133">
                  <c:v>44207</c:v>
                </c:pt>
                <c:pt idx="134">
                  <c:v>44208</c:v>
                </c:pt>
                <c:pt idx="135">
                  <c:v>44209</c:v>
                </c:pt>
                <c:pt idx="136">
                  <c:v>44210</c:v>
                </c:pt>
                <c:pt idx="137">
                  <c:v>44211</c:v>
                </c:pt>
                <c:pt idx="138">
                  <c:v>44212</c:v>
                </c:pt>
                <c:pt idx="139">
                  <c:v>44213</c:v>
                </c:pt>
                <c:pt idx="140">
                  <c:v>44214</c:v>
                </c:pt>
                <c:pt idx="141">
                  <c:v>44215</c:v>
                </c:pt>
                <c:pt idx="142">
                  <c:v>44216</c:v>
                </c:pt>
                <c:pt idx="143">
                  <c:v>44217</c:v>
                </c:pt>
                <c:pt idx="144">
                  <c:v>44218</c:v>
                </c:pt>
                <c:pt idx="145">
                  <c:v>44219</c:v>
                </c:pt>
                <c:pt idx="146">
                  <c:v>44220</c:v>
                </c:pt>
                <c:pt idx="147">
                  <c:v>44221</c:v>
                </c:pt>
                <c:pt idx="148">
                  <c:v>44222</c:v>
                </c:pt>
                <c:pt idx="149">
                  <c:v>44223</c:v>
                </c:pt>
                <c:pt idx="150">
                  <c:v>44224</c:v>
                </c:pt>
                <c:pt idx="151">
                  <c:v>44225</c:v>
                </c:pt>
                <c:pt idx="152">
                  <c:v>44226</c:v>
                </c:pt>
                <c:pt idx="153">
                  <c:v>44227</c:v>
                </c:pt>
                <c:pt idx="154">
                  <c:v>44228</c:v>
                </c:pt>
                <c:pt idx="155">
                  <c:v>44229</c:v>
                </c:pt>
                <c:pt idx="156">
                  <c:v>44230</c:v>
                </c:pt>
                <c:pt idx="157">
                  <c:v>44231</c:v>
                </c:pt>
                <c:pt idx="158">
                  <c:v>44232</c:v>
                </c:pt>
                <c:pt idx="159">
                  <c:v>44233</c:v>
                </c:pt>
                <c:pt idx="160">
                  <c:v>44234</c:v>
                </c:pt>
                <c:pt idx="161">
                  <c:v>44235</c:v>
                </c:pt>
                <c:pt idx="162">
                  <c:v>44236</c:v>
                </c:pt>
                <c:pt idx="163">
                  <c:v>44237</c:v>
                </c:pt>
                <c:pt idx="164">
                  <c:v>44238</c:v>
                </c:pt>
                <c:pt idx="165">
                  <c:v>44239</c:v>
                </c:pt>
                <c:pt idx="166">
                  <c:v>44240</c:v>
                </c:pt>
                <c:pt idx="167">
                  <c:v>44241</c:v>
                </c:pt>
                <c:pt idx="168">
                  <c:v>44242</c:v>
                </c:pt>
                <c:pt idx="169">
                  <c:v>44243</c:v>
                </c:pt>
                <c:pt idx="170">
                  <c:v>44244</c:v>
                </c:pt>
                <c:pt idx="171">
                  <c:v>44245</c:v>
                </c:pt>
                <c:pt idx="172">
                  <c:v>44246</c:v>
                </c:pt>
                <c:pt idx="173">
                  <c:v>44247</c:v>
                </c:pt>
                <c:pt idx="174">
                  <c:v>44248</c:v>
                </c:pt>
                <c:pt idx="175">
                  <c:v>44249</c:v>
                </c:pt>
                <c:pt idx="176">
                  <c:v>44250</c:v>
                </c:pt>
                <c:pt idx="177">
                  <c:v>44251</c:v>
                </c:pt>
                <c:pt idx="178">
                  <c:v>44252</c:v>
                </c:pt>
                <c:pt idx="179">
                  <c:v>44253</c:v>
                </c:pt>
                <c:pt idx="180">
                  <c:v>44254</c:v>
                </c:pt>
                <c:pt idx="181">
                  <c:v>44255</c:v>
                </c:pt>
                <c:pt idx="182">
                  <c:v>44256</c:v>
                </c:pt>
                <c:pt idx="183">
                  <c:v>44257</c:v>
                </c:pt>
                <c:pt idx="184">
                  <c:v>44258</c:v>
                </c:pt>
                <c:pt idx="185">
                  <c:v>44259</c:v>
                </c:pt>
                <c:pt idx="186">
                  <c:v>44260</c:v>
                </c:pt>
                <c:pt idx="187">
                  <c:v>44261</c:v>
                </c:pt>
                <c:pt idx="188">
                  <c:v>44262</c:v>
                </c:pt>
                <c:pt idx="189">
                  <c:v>44263</c:v>
                </c:pt>
                <c:pt idx="190">
                  <c:v>44264</c:v>
                </c:pt>
                <c:pt idx="191">
                  <c:v>44265</c:v>
                </c:pt>
                <c:pt idx="192">
                  <c:v>44266</c:v>
                </c:pt>
                <c:pt idx="193">
                  <c:v>44267</c:v>
                </c:pt>
                <c:pt idx="194">
                  <c:v>44268</c:v>
                </c:pt>
                <c:pt idx="195">
                  <c:v>44269</c:v>
                </c:pt>
                <c:pt idx="196">
                  <c:v>44270</c:v>
                </c:pt>
                <c:pt idx="197">
                  <c:v>44271</c:v>
                </c:pt>
                <c:pt idx="198">
                  <c:v>44272</c:v>
                </c:pt>
                <c:pt idx="199">
                  <c:v>44273</c:v>
                </c:pt>
                <c:pt idx="200">
                  <c:v>44274</c:v>
                </c:pt>
                <c:pt idx="201">
                  <c:v>44275</c:v>
                </c:pt>
                <c:pt idx="202">
                  <c:v>44276</c:v>
                </c:pt>
                <c:pt idx="203">
                  <c:v>44277</c:v>
                </c:pt>
                <c:pt idx="204">
                  <c:v>44278</c:v>
                </c:pt>
                <c:pt idx="205">
                  <c:v>44279</c:v>
                </c:pt>
                <c:pt idx="206">
                  <c:v>44280</c:v>
                </c:pt>
                <c:pt idx="207">
                  <c:v>44281</c:v>
                </c:pt>
                <c:pt idx="208">
                  <c:v>44282</c:v>
                </c:pt>
                <c:pt idx="209">
                  <c:v>44283</c:v>
                </c:pt>
                <c:pt idx="210">
                  <c:v>44284</c:v>
                </c:pt>
                <c:pt idx="211">
                  <c:v>44285</c:v>
                </c:pt>
                <c:pt idx="212">
                  <c:v>44286</c:v>
                </c:pt>
              </c:numCache>
            </c:numRef>
          </c:cat>
          <c:val>
            <c:numRef>
              <c:f>Sheet1!$AB$5:$AB$217</c:f>
              <c:numCache>
                <c:formatCode>0</c:formatCode>
                <c:ptCount val="213"/>
                <c:pt idx="0">
                  <c:v>743784.95111028908</c:v>
                </c:pt>
                <c:pt idx="1">
                  <c:v>743666.79039931588</c:v>
                </c:pt>
                <c:pt idx="2">
                  <c:v>743541.60365907324</c:v>
                </c:pt>
                <c:pt idx="3">
                  <c:v>743408.97617421637</c:v>
                </c:pt>
                <c:pt idx="4">
                  <c:v>743268.46912681416</c:v>
                </c:pt>
                <c:pt idx="5">
                  <c:v>743119.61824180139</c:v>
                </c:pt>
                <c:pt idx="6">
                  <c:v>742961.93236202782</c:v>
                </c:pt>
                <c:pt idx="7">
                  <c:v>742794.89194996806</c:v>
                </c:pt>
                <c:pt idx="8">
                  <c:v>742617.94751312758</c:v>
                </c:pt>
                <c:pt idx="9">
                  <c:v>742430.51795017195</c:v>
                </c:pt>
                <c:pt idx="10">
                  <c:v>742231.98881481204</c:v>
                </c:pt>
                <c:pt idx="11">
                  <c:v>742021.71049450932</c:v>
                </c:pt>
                <c:pt idx="12">
                  <c:v>741798.99630111642</c:v>
                </c:pt>
                <c:pt idx="13">
                  <c:v>741563.12047065387</c:v>
                </c:pt>
                <c:pt idx="14">
                  <c:v>741313.31606953661</c:v>
                </c:pt>
                <c:pt idx="15">
                  <c:v>741048.77280471986</c:v>
                </c:pt>
                <c:pt idx="16">
                  <c:v>740768.63473542943</c:v>
                </c:pt>
                <c:pt idx="17">
                  <c:v>740471.9978843889</c:v>
                </c:pt>
                <c:pt idx="18">
                  <c:v>740157.90774675645</c:v>
                </c:pt>
                <c:pt idx="19">
                  <c:v>739825.35669535154</c:v>
                </c:pt>
                <c:pt idx="20">
                  <c:v>739473.28128118603</c:v>
                </c:pt>
                <c:pt idx="21">
                  <c:v>739100.55942883098</c:v>
                </c:pt>
                <c:pt idx="22">
                  <c:v>738706.00752675626</c:v>
                </c:pt>
                <c:pt idx="23">
                  <c:v>738288.37741348369</c:v>
                </c:pt>
                <c:pt idx="24">
                  <c:v>737846.35326121154</c:v>
                </c:pt>
                <c:pt idx="25">
                  <c:v>737378.54835950607</c:v>
                </c:pt>
                <c:pt idx="26">
                  <c:v>736883.50180273072</c:v>
                </c:pt>
                <c:pt idx="27">
                  <c:v>736359.67508610792</c:v>
                </c:pt>
                <c:pt idx="28">
                  <c:v>735805.44861669687</c:v>
                </c:pt>
                <c:pt idx="29">
                  <c:v>735219.11814714014</c:v>
                </c:pt>
                <c:pt idx="30">
                  <c:v>734598.89114179555</c:v>
                </c:pt>
                <c:pt idx="31">
                  <c:v>733942.88308685017</c:v>
                </c:pt>
                <c:pt idx="32">
                  <c:v>733249.11375821941</c:v>
                </c:pt>
                <c:pt idx="33">
                  <c:v>732515.50346349215</c:v>
                </c:pt>
                <c:pt idx="34">
                  <c:v>731739.8692769052</c:v>
                </c:pt>
                <c:pt idx="35">
                  <c:v>730919.92128933407</c:v>
                </c:pt>
                <c:pt idx="36">
                  <c:v>730053.25889859395</c:v>
                </c:pt>
                <c:pt idx="37">
                  <c:v>729137.36716896179</c:v>
                </c:pt>
                <c:pt idx="38">
                  <c:v>728169.61329277919</c:v>
                </c:pt>
                <c:pt idx="39">
                  <c:v>727147.24319128029</c:v>
                </c:pt>
                <c:pt idx="40">
                  <c:v>726067.37829642405</c:v>
                </c:pt>
                <c:pt idx="41">
                  <c:v>724927.01256048807</c:v>
                </c:pt>
                <c:pt idx="42">
                  <c:v>723723.00974551216</c:v>
                </c:pt>
                <c:pt idx="43">
                  <c:v>722452.1010503422</c:v>
                </c:pt>
                <c:pt idx="44">
                  <c:v>721110.88313900982</c:v>
                </c:pt>
                <c:pt idx="45">
                  <c:v>719695.81664045539</c:v>
                </c:pt>
                <c:pt idx="46">
                  <c:v>718203.22519612662</c:v>
                </c:pt>
                <c:pt idx="47">
                  <c:v>716629.29513870517</c:v>
                </c:pt>
                <c:pt idx="48">
                  <c:v>714970.07589205808</c:v>
                </c:pt>
                <c:pt idx="49">
                  <c:v>713221.48118939495</c:v>
                </c:pt>
                <c:pt idx="50">
                  <c:v>711379.29121341766</c:v>
                </c:pt>
                <c:pt idx="51">
                  <c:v>709439.15576885606</c:v>
                </c:pt>
                <c:pt idx="52">
                  <c:v>707396.59860401659</c:v>
                </c:pt>
                <c:pt idx="53">
                  <c:v>705247.02300365828</c:v>
                </c:pt>
                <c:pt idx="54">
                  <c:v>702985.71878042538</c:v>
                </c:pt>
                <c:pt idx="55">
                  <c:v>700607.87079596543</c:v>
                </c:pt>
                <c:pt idx="56">
                  <c:v>698108.56914546108</c:v>
                </c:pt>
                <c:pt idx="57">
                  <c:v>695482.82114029734</c:v>
                </c:pt>
                <c:pt idx="58">
                  <c:v>692725.5652226184</c:v>
                </c:pt>
                <c:pt idx="59">
                  <c:v>689831.68694224057</c:v>
                </c:pt>
                <c:pt idx="60">
                  <c:v>686796.03712037043</c:v>
                </c:pt>
                <c:pt idx="61">
                  <c:v>683613.45231542119</c:v>
                </c:pt>
                <c:pt idx="62">
                  <c:v>680278.77769350063</c:v>
                </c:pt>
                <c:pt idx="63">
                  <c:v>676786.89238942903</c:v>
                </c:pt>
                <c:pt idx="64">
                  <c:v>673132.73742303462</c:v>
                </c:pt>
                <c:pt idx="65">
                  <c:v>669311.34620958485</c:v>
                </c:pt>
                <c:pt idx="66">
                  <c:v>665317.87767221895</c:v>
                </c:pt>
                <c:pt idx="67">
                  <c:v>661147.6519279069</c:v>
                </c:pt>
                <c:pt idx="68">
                  <c:v>656796.18847661966</c:v>
                </c:pt>
                <c:pt idx="69">
                  <c:v>652259.24677604425</c:v>
                </c:pt>
                <c:pt idx="70">
                  <c:v>647532.86903145839</c:v>
                </c:pt>
                <c:pt idx="71">
                  <c:v>642613.42497262813</c:v>
                </c:pt>
                <c:pt idx="72">
                  <c:v>637497.65832737437</c:v>
                </c:pt>
                <c:pt idx="73">
                  <c:v>632182.7346355716</c:v>
                </c:pt>
                <c:pt idx="74">
                  <c:v>626666.28997888055</c:v>
                </c:pt>
                <c:pt idx="75">
                  <c:v>620946.48013184185</c:v>
                </c:pt>
                <c:pt idx="76">
                  <c:v>615022.0295707339</c:v>
                </c:pt>
                <c:pt idx="77">
                  <c:v>608892.27970977023</c:v>
                </c:pt>
                <c:pt idx="78">
                  <c:v>602557.23567199428</c:v>
                </c:pt>
                <c:pt idx="79">
                  <c:v>596017.61084705684</c:v>
                </c:pt>
                <c:pt idx="80">
                  <c:v>589274.86844253982</c:v>
                </c:pt>
                <c:pt idx="81">
                  <c:v>582331.25920230732</c:v>
                </c:pt>
                <c:pt idx="82">
                  <c:v>575189.85444719705</c:v>
                </c:pt>
                <c:pt idx="83">
                  <c:v>567854.57359277131</c:v>
                </c:pt>
                <c:pt idx="84">
                  <c:v>560330.20531810669</c:v>
                </c:pt>
                <c:pt idx="85">
                  <c:v>552622.4216006113</c:v>
                </c:pt>
                <c:pt idx="86">
                  <c:v>544737.78389595787</c:v>
                </c:pt>
                <c:pt idx="87">
                  <c:v>536683.74083006789</c:v>
                </c:pt>
                <c:pt idx="88">
                  <c:v>528468.61688152119</c:v>
                </c:pt>
                <c:pt idx="89">
                  <c:v>520101.59166673623</c:v>
                </c:pt>
                <c:pt idx="90">
                  <c:v>511592.669594732</c:v>
                </c:pt>
                <c:pt idx="91">
                  <c:v>502952.63983021007</c:v>
                </c:pt>
                <c:pt idx="92">
                  <c:v>494193.02668909938</c:v>
                </c:pt>
                <c:pt idx="93">
                  <c:v>485326.03078471933</c:v>
                </c:pt>
                <c:pt idx="94">
                  <c:v>476364.46143975534</c:v>
                </c:pt>
                <c:pt idx="95">
                  <c:v>467321.66107319185</c:v>
                </c:pt>
                <c:pt idx="96">
                  <c:v>458211.42245582788</c:v>
                </c:pt>
                <c:pt idx="97">
                  <c:v>449047.89989662683</c:v>
                </c:pt>
                <c:pt idx="98">
                  <c:v>439845.51556886471</c:v>
                </c:pt>
                <c:pt idx="99">
                  <c:v>430618.86230437993</c:v>
                </c:pt>
                <c:pt idx="100">
                  <c:v>421382.60427164205</c:v>
                </c:pt>
                <c:pt idx="101">
                  <c:v>412151.37700543733</c:v>
                </c:pt>
                <c:pt idx="102">
                  <c:v>402939.68827063701</c:v>
                </c:pt>
                <c:pt idx="103">
                  <c:v>393761.8212191512</c:v>
                </c:pt>
                <c:pt idx="104">
                  <c:v>384631.74123864702</c:v>
                </c:pt>
                <c:pt idx="105">
                  <c:v>375563.00779624615</c:v>
                </c:pt>
                <c:pt idx="106">
                  <c:v>366568.69245386287</c:v>
                </c:pt>
                <c:pt idx="107">
                  <c:v>357661.30407887744</c:v>
                </c:pt>
                <c:pt idx="108">
                  <c:v>348852.72210012114</c:v>
                </c:pt>
                <c:pt idx="109">
                  <c:v>340154.13847092225</c:v>
                </c:pt>
                <c:pt idx="110">
                  <c:v>331576.00880474469</c:v>
                </c:pt>
                <c:pt idx="111">
                  <c:v>323128.01295122935</c:v>
                </c:pt>
                <c:pt idx="112">
                  <c:v>314819.02508736908</c:v>
                </c:pt>
                <c:pt idx="113">
                  <c:v>306657.093215695</c:v>
                </c:pt>
                <c:pt idx="114">
                  <c:v>298649.42779350054</c:v>
                </c:pt>
                <c:pt idx="115">
                  <c:v>290802.39906814531</c:v>
                </c:pt>
                <c:pt idx="116">
                  <c:v>283121.54256619699</c:v>
                </c:pt>
                <c:pt idx="117">
                  <c:v>275611.57208038575</c:v>
                </c:pt>
                <c:pt idx="118">
                  <c:v>268276.39941885136</c:v>
                </c:pt>
                <c:pt idx="119">
                  <c:v>261119.16012581301</c:v>
                </c:pt>
                <c:pt idx="120">
                  <c:v>254142.24435062092</c:v>
                </c:pt>
                <c:pt idx="121">
                  <c:v>247347.33203151819</c:v>
                </c:pt>
                <c:pt idx="122">
                  <c:v>240735.43156917891</c:v>
                </c:pt>
                <c:pt idx="123">
                  <c:v>234306.9211906592</c:v>
                </c:pt>
                <c:pt idx="124">
                  <c:v>228061.59224404491</c:v>
                </c:pt>
                <c:pt idx="125">
                  <c:v>221998.69371496735</c:v>
                </c:pt>
                <c:pt idx="126">
                  <c:v>216116.97731549415</c:v>
                </c:pt>
                <c:pt idx="127">
                  <c:v>210414.74256102776</c:v>
                </c:pt>
                <c:pt idx="128">
                  <c:v>204889.88131932318</c:v>
                </c:pt>
                <c:pt idx="129">
                  <c:v>199539.92138539851</c:v>
                </c:pt>
                <c:pt idx="130">
                  <c:v>194362.06870509029</c:v>
                </c:pt>
                <c:pt idx="131">
                  <c:v>189353.24793675327</c:v>
                </c:pt>
                <c:pt idx="132">
                  <c:v>184510.14110388671</c:v>
                </c:pt>
                <c:pt idx="133">
                  <c:v>179829.22415035672</c:v>
                </c:pt>
                <c:pt idx="134">
                  <c:v>175306.80126372585</c:v>
                </c:pt>
                <c:pt idx="135">
                  <c:v>170939.03688059413</c:v>
                </c:pt>
                <c:pt idx="136">
                  <c:v>166721.98533061499</c:v>
                </c:pt>
                <c:pt idx="137">
                  <c:v>162651.6181129714</c:v>
                </c:pt>
                <c:pt idx="138">
                  <c:v>158723.84883072329</c:v>
                </c:pt>
                <c:pt idx="139">
                  <c:v>154934.55583482591</c:v>
                </c:pt>
                <c:pt idx="140">
                  <c:v>151279.60265111033</c:v>
                </c:pt>
                <c:pt idx="141">
                  <c:v>147754.85628051165</c:v>
                </c:pt>
                <c:pt idx="142">
                  <c:v>144356.20347576015</c:v>
                </c:pt>
                <c:pt idx="143">
                  <c:v>141079.5651070668</c:v>
                </c:pt>
                <c:pt idx="144">
                  <c:v>137920.9087354838</c:v>
                </c:pt>
                <c:pt idx="145">
                  <c:v>134876.25951604062</c:v>
                </c:pt>
                <c:pt idx="146">
                  <c:v>131941.70955386126</c:v>
                </c:pt>
                <c:pt idx="147">
                  <c:v>129113.42583564468</c:v>
                </c:pt>
                <c:pt idx="148">
                  <c:v>126387.65685649231</c:v>
                </c:pt>
                <c:pt idx="149">
                  <c:v>123760.73805841361</c:v>
                </c:pt>
                <c:pt idx="150">
                  <c:v>121229.09619221633</c:v>
                </c:pt>
                <c:pt idx="151">
                  <c:v>118789.25270914147</c:v>
                </c:pt>
                <c:pt idx="152">
                  <c:v>116437.82628275001</c:v>
                </c:pt>
                <c:pt idx="153">
                  <c:v>114171.5345553909</c:v>
                </c:pt>
                <c:pt idx="154">
                  <c:v>111987.19519723361</c:v>
                </c:pt>
                <c:pt idx="155">
                  <c:v>109881.72635946036</c:v>
                </c:pt>
                <c:pt idx="156">
                  <c:v>107852.14659688574</c:v>
                </c:pt>
                <c:pt idx="157">
                  <c:v>105895.57432908892</c:v>
                </c:pt>
                <c:pt idx="158">
                  <c:v>104009.22690316795</c:v>
                </c:pt>
                <c:pt idx="159">
                  <c:v>102190.4193155057</c:v>
                </c:pt>
                <c:pt idx="160">
                  <c:v>100436.56264450708</c:v>
                </c:pt>
                <c:pt idx="161">
                  <c:v>98745.162241148922</c:v>
                </c:pt>
                <c:pt idx="162">
                  <c:v>97113.815719392078</c:v>
                </c:pt>
                <c:pt idx="163">
                  <c:v>95540.210784043986</c:v>
                </c:pt>
                <c:pt idx="164">
                  <c:v>94022.122929528909</c:v>
                </c:pt>
                <c:pt idx="165">
                  <c:v>92557.413039216583</c:v>
                </c:pt>
                <c:pt idx="166">
                  <c:v>91144.024911467786</c:v>
                </c:pt>
                <c:pt idx="167">
                  <c:v>89779.982735365571</c:v>
                </c:pt>
                <c:pt idx="168">
                  <c:v>88463.388536198618</c:v>
                </c:pt>
                <c:pt idx="169">
                  <c:v>87192.419608132084</c:v>
                </c:pt>
                <c:pt idx="170">
                  <c:v>85965.325949125661</c:v>
                </c:pt>
                <c:pt idx="171">
                  <c:v>84780.427711019904</c:v>
                </c:pt>
                <c:pt idx="172">
                  <c:v>83636.112675794022</c:v>
                </c:pt>
                <c:pt idx="173">
                  <c:v>82530.833767283781</c:v>
                </c:pt>
                <c:pt idx="174">
                  <c:v>81463.10660612084</c:v>
                </c:pt>
                <c:pt idx="175">
                  <c:v>80431.507114298787</c:v>
                </c:pt>
                <c:pt idx="176">
                  <c:v>79434.669174571027</c:v>
                </c:pt>
                <c:pt idx="177">
                  <c:v>78471.282348827997</c:v>
                </c:pt>
                <c:pt idx="178">
                  <c:v>77540.089658671946</c:v>
                </c:pt>
                <c:pt idx="179">
                  <c:v>76639.885430594368</c:v>
                </c:pt>
                <c:pt idx="180">
                  <c:v>75769.513207452852</c:v>
                </c:pt>
                <c:pt idx="181">
                  <c:v>74927.863727329779</c:v>
                </c:pt>
                <c:pt idx="182">
                  <c:v>74113.872970324912</c:v>
                </c:pt>
                <c:pt idx="183">
                  <c:v>73326.520273378919</c:v>
                </c:pt>
                <c:pt idx="184">
                  <c:v>72564.826512836487</c:v>
                </c:pt>
                <c:pt idx="185">
                  <c:v>71827.852354129107</c:v>
                </c:pt>
                <c:pt idx="186">
                  <c:v>71114.696567681356</c:v>
                </c:pt>
                <c:pt idx="187">
                  <c:v>70424.494409914929</c:v>
                </c:pt>
                <c:pt idx="188">
                  <c:v>69756.416068035964</c:v>
                </c:pt>
                <c:pt idx="189">
                  <c:v>69109.66516713865</c:v>
                </c:pt>
                <c:pt idx="190">
                  <c:v>68483.477338036697</c:v>
                </c:pt>
                <c:pt idx="191">
                  <c:v>67877.118844140714</c:v>
                </c:pt>
                <c:pt idx="192">
                  <c:v>67289.885265629564</c:v>
                </c:pt>
                <c:pt idx="193">
                  <c:v>66721.100239114574</c:v>
                </c:pt>
                <c:pt idx="194">
                  <c:v>66170.114250964369</c:v>
                </c:pt>
                <c:pt idx="195">
                  <c:v>65636.303482441683</c:v>
                </c:pt>
                <c:pt idx="196">
                  <c:v>65119.068704800957</c:v>
                </c:pt>
                <c:pt idx="197">
                  <c:v>64617.834222503196</c:v>
                </c:pt>
                <c:pt idx="198">
                  <c:v>64132.04686272244</c:v>
                </c:pt>
                <c:pt idx="199">
                  <c:v>63661.175009343046</c:v>
                </c:pt>
                <c:pt idx="200">
                  <c:v>63204.707679678919</c:v>
                </c:pt>
                <c:pt idx="201">
                  <c:v>62762.153642182631</c:v>
                </c:pt>
                <c:pt idx="202">
                  <c:v>62333.040573453552</c:v>
                </c:pt>
                <c:pt idx="203">
                  <c:v>61916.914252898598</c:v>
                </c:pt>
                <c:pt idx="204">
                  <c:v>61513.337793446299</c:v>
                </c:pt>
                <c:pt idx="205">
                  <c:v>61121.890906763721</c:v>
                </c:pt>
                <c:pt idx="206">
                  <c:v>60742.169201476012</c:v>
                </c:pt>
                <c:pt idx="207">
                  <c:v>60373.783512939364</c:v>
                </c:pt>
                <c:pt idx="208">
                  <c:v>60016.359263169499</c:v>
                </c:pt>
                <c:pt idx="209">
                  <c:v>59669.535849579195</c:v>
                </c:pt>
                <c:pt idx="210">
                  <c:v>59332.966061229439</c:v>
                </c:pt>
                <c:pt idx="211">
                  <c:v>59006.315521349279</c:v>
                </c:pt>
                <c:pt idx="212">
                  <c:v>58689.262154929245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A-43C0-9F7F-0D0709B763D2}"/>
            </c:ext>
          </c:extLst>
        </c:ser>
        <c:ser>
          <c:idx val="2"/>
          <c:order val="2"/>
          <c:tx>
            <c:strRef>
              <c:f>Sheet1!$AD$4</c:f>
              <c:strCache>
                <c:ptCount val="1"/>
                <c:pt idx="0">
                  <c:v>Recovered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Sheet1!$AA$5:$AA$217</c:f>
              <c:numCache>
                <c:formatCode>m/d;@</c:formatCode>
                <c:ptCount val="213"/>
                <c:pt idx="0">
                  <c:v>44074</c:v>
                </c:pt>
                <c:pt idx="1">
                  <c:v>44075</c:v>
                </c:pt>
                <c:pt idx="2">
                  <c:v>44076</c:v>
                </c:pt>
                <c:pt idx="3">
                  <c:v>44077</c:v>
                </c:pt>
                <c:pt idx="4">
                  <c:v>44078</c:v>
                </c:pt>
                <c:pt idx="5">
                  <c:v>44079</c:v>
                </c:pt>
                <c:pt idx="6">
                  <c:v>44080</c:v>
                </c:pt>
                <c:pt idx="7">
                  <c:v>44081</c:v>
                </c:pt>
                <c:pt idx="8">
                  <c:v>44082</c:v>
                </c:pt>
                <c:pt idx="9">
                  <c:v>44083</c:v>
                </c:pt>
                <c:pt idx="10">
                  <c:v>44084</c:v>
                </c:pt>
                <c:pt idx="11">
                  <c:v>44085</c:v>
                </c:pt>
                <c:pt idx="12">
                  <c:v>44086</c:v>
                </c:pt>
                <c:pt idx="13">
                  <c:v>44087</c:v>
                </c:pt>
                <c:pt idx="14">
                  <c:v>44088</c:v>
                </c:pt>
                <c:pt idx="15">
                  <c:v>44089</c:v>
                </c:pt>
                <c:pt idx="16">
                  <c:v>44090</c:v>
                </c:pt>
                <c:pt idx="17">
                  <c:v>44091</c:v>
                </c:pt>
                <c:pt idx="18">
                  <c:v>44092</c:v>
                </c:pt>
                <c:pt idx="19">
                  <c:v>44093</c:v>
                </c:pt>
                <c:pt idx="20">
                  <c:v>44094</c:v>
                </c:pt>
                <c:pt idx="21">
                  <c:v>44095</c:v>
                </c:pt>
                <c:pt idx="22">
                  <c:v>44096</c:v>
                </c:pt>
                <c:pt idx="23">
                  <c:v>44097</c:v>
                </c:pt>
                <c:pt idx="24">
                  <c:v>44098</c:v>
                </c:pt>
                <c:pt idx="25">
                  <c:v>44099</c:v>
                </c:pt>
                <c:pt idx="26">
                  <c:v>44100</c:v>
                </c:pt>
                <c:pt idx="27">
                  <c:v>44101</c:v>
                </c:pt>
                <c:pt idx="28">
                  <c:v>44102</c:v>
                </c:pt>
                <c:pt idx="29">
                  <c:v>44103</c:v>
                </c:pt>
                <c:pt idx="30">
                  <c:v>44104</c:v>
                </c:pt>
                <c:pt idx="31">
                  <c:v>44105</c:v>
                </c:pt>
                <c:pt idx="32">
                  <c:v>44106</c:v>
                </c:pt>
                <c:pt idx="33">
                  <c:v>44107</c:v>
                </c:pt>
                <c:pt idx="34">
                  <c:v>44108</c:v>
                </c:pt>
                <c:pt idx="35">
                  <c:v>44109</c:v>
                </c:pt>
                <c:pt idx="36">
                  <c:v>44110</c:v>
                </c:pt>
                <c:pt idx="37">
                  <c:v>44111</c:v>
                </c:pt>
                <c:pt idx="38">
                  <c:v>44112</c:v>
                </c:pt>
                <c:pt idx="39">
                  <c:v>44113</c:v>
                </c:pt>
                <c:pt idx="40">
                  <c:v>44114</c:v>
                </c:pt>
                <c:pt idx="41">
                  <c:v>44115</c:v>
                </c:pt>
                <c:pt idx="42">
                  <c:v>44116</c:v>
                </c:pt>
                <c:pt idx="43">
                  <c:v>44117</c:v>
                </c:pt>
                <c:pt idx="44">
                  <c:v>44118</c:v>
                </c:pt>
                <c:pt idx="45">
                  <c:v>44119</c:v>
                </c:pt>
                <c:pt idx="46">
                  <c:v>44120</c:v>
                </c:pt>
                <c:pt idx="47">
                  <c:v>44121</c:v>
                </c:pt>
                <c:pt idx="48">
                  <c:v>44122</c:v>
                </c:pt>
                <c:pt idx="49">
                  <c:v>44123</c:v>
                </c:pt>
                <c:pt idx="50">
                  <c:v>44124</c:v>
                </c:pt>
                <c:pt idx="51">
                  <c:v>44125</c:v>
                </c:pt>
                <c:pt idx="52">
                  <c:v>44126</c:v>
                </c:pt>
                <c:pt idx="53">
                  <c:v>44127</c:v>
                </c:pt>
                <c:pt idx="54">
                  <c:v>44128</c:v>
                </c:pt>
                <c:pt idx="55">
                  <c:v>44129</c:v>
                </c:pt>
                <c:pt idx="56">
                  <c:v>44130</c:v>
                </c:pt>
                <c:pt idx="57">
                  <c:v>44131</c:v>
                </c:pt>
                <c:pt idx="58">
                  <c:v>44132</c:v>
                </c:pt>
                <c:pt idx="59">
                  <c:v>44133</c:v>
                </c:pt>
                <c:pt idx="60">
                  <c:v>44134</c:v>
                </c:pt>
                <c:pt idx="61">
                  <c:v>44135</c:v>
                </c:pt>
                <c:pt idx="62">
                  <c:v>44136</c:v>
                </c:pt>
                <c:pt idx="63">
                  <c:v>44137</c:v>
                </c:pt>
                <c:pt idx="64">
                  <c:v>44138</c:v>
                </c:pt>
                <c:pt idx="65">
                  <c:v>44139</c:v>
                </c:pt>
                <c:pt idx="66">
                  <c:v>44140</c:v>
                </c:pt>
                <c:pt idx="67">
                  <c:v>44141</c:v>
                </c:pt>
                <c:pt idx="68">
                  <c:v>44142</c:v>
                </c:pt>
                <c:pt idx="69">
                  <c:v>44143</c:v>
                </c:pt>
                <c:pt idx="70">
                  <c:v>44144</c:v>
                </c:pt>
                <c:pt idx="71">
                  <c:v>44145</c:v>
                </c:pt>
                <c:pt idx="72">
                  <c:v>44146</c:v>
                </c:pt>
                <c:pt idx="73">
                  <c:v>44147</c:v>
                </c:pt>
                <c:pt idx="74">
                  <c:v>44148</c:v>
                </c:pt>
                <c:pt idx="75">
                  <c:v>44149</c:v>
                </c:pt>
                <c:pt idx="76">
                  <c:v>44150</c:v>
                </c:pt>
                <c:pt idx="77">
                  <c:v>44151</c:v>
                </c:pt>
                <c:pt idx="78">
                  <c:v>44152</c:v>
                </c:pt>
                <c:pt idx="79">
                  <c:v>44153</c:v>
                </c:pt>
                <c:pt idx="80">
                  <c:v>44154</c:v>
                </c:pt>
                <c:pt idx="81">
                  <c:v>44155</c:v>
                </c:pt>
                <c:pt idx="82">
                  <c:v>44156</c:v>
                </c:pt>
                <c:pt idx="83">
                  <c:v>44157</c:v>
                </c:pt>
                <c:pt idx="84">
                  <c:v>44158</c:v>
                </c:pt>
                <c:pt idx="85">
                  <c:v>44159</c:v>
                </c:pt>
                <c:pt idx="86">
                  <c:v>44160</c:v>
                </c:pt>
                <c:pt idx="87">
                  <c:v>44161</c:v>
                </c:pt>
                <c:pt idx="88">
                  <c:v>44162</c:v>
                </c:pt>
                <c:pt idx="89">
                  <c:v>44163</c:v>
                </c:pt>
                <c:pt idx="90">
                  <c:v>44164</c:v>
                </c:pt>
                <c:pt idx="91">
                  <c:v>44165</c:v>
                </c:pt>
                <c:pt idx="92">
                  <c:v>44166</c:v>
                </c:pt>
                <c:pt idx="93">
                  <c:v>44167</c:v>
                </c:pt>
                <c:pt idx="94">
                  <c:v>44168</c:v>
                </c:pt>
                <c:pt idx="95">
                  <c:v>44169</c:v>
                </c:pt>
                <c:pt idx="96">
                  <c:v>44170</c:v>
                </c:pt>
                <c:pt idx="97">
                  <c:v>44171</c:v>
                </c:pt>
                <c:pt idx="98">
                  <c:v>44172</c:v>
                </c:pt>
                <c:pt idx="99">
                  <c:v>44173</c:v>
                </c:pt>
                <c:pt idx="100">
                  <c:v>44174</c:v>
                </c:pt>
                <c:pt idx="101">
                  <c:v>44175</c:v>
                </c:pt>
                <c:pt idx="102">
                  <c:v>44176</c:v>
                </c:pt>
                <c:pt idx="103">
                  <c:v>44177</c:v>
                </c:pt>
                <c:pt idx="104">
                  <c:v>44178</c:v>
                </c:pt>
                <c:pt idx="105">
                  <c:v>44179</c:v>
                </c:pt>
                <c:pt idx="106">
                  <c:v>44180</c:v>
                </c:pt>
                <c:pt idx="107">
                  <c:v>44181</c:v>
                </c:pt>
                <c:pt idx="108">
                  <c:v>44182</c:v>
                </c:pt>
                <c:pt idx="109">
                  <c:v>44183</c:v>
                </c:pt>
                <c:pt idx="110">
                  <c:v>44184</c:v>
                </c:pt>
                <c:pt idx="111">
                  <c:v>44185</c:v>
                </c:pt>
                <c:pt idx="112">
                  <c:v>44186</c:v>
                </c:pt>
                <c:pt idx="113">
                  <c:v>44187</c:v>
                </c:pt>
                <c:pt idx="114">
                  <c:v>44188</c:v>
                </c:pt>
                <c:pt idx="115">
                  <c:v>44189</c:v>
                </c:pt>
                <c:pt idx="116">
                  <c:v>44190</c:v>
                </c:pt>
                <c:pt idx="117">
                  <c:v>44191</c:v>
                </c:pt>
                <c:pt idx="118">
                  <c:v>44192</c:v>
                </c:pt>
                <c:pt idx="119">
                  <c:v>44193</c:v>
                </c:pt>
                <c:pt idx="120">
                  <c:v>44194</c:v>
                </c:pt>
                <c:pt idx="121">
                  <c:v>44195</c:v>
                </c:pt>
                <c:pt idx="122">
                  <c:v>44196</c:v>
                </c:pt>
                <c:pt idx="123">
                  <c:v>44197</c:v>
                </c:pt>
                <c:pt idx="124">
                  <c:v>44198</c:v>
                </c:pt>
                <c:pt idx="125">
                  <c:v>44199</c:v>
                </c:pt>
                <c:pt idx="126">
                  <c:v>44200</c:v>
                </c:pt>
                <c:pt idx="127">
                  <c:v>44201</c:v>
                </c:pt>
                <c:pt idx="128">
                  <c:v>44202</c:v>
                </c:pt>
                <c:pt idx="129">
                  <c:v>44203</c:v>
                </c:pt>
                <c:pt idx="130">
                  <c:v>44204</c:v>
                </c:pt>
                <c:pt idx="131">
                  <c:v>44205</c:v>
                </c:pt>
                <c:pt idx="132">
                  <c:v>44206</c:v>
                </c:pt>
                <c:pt idx="133">
                  <c:v>44207</c:v>
                </c:pt>
                <c:pt idx="134">
                  <c:v>44208</c:v>
                </c:pt>
                <c:pt idx="135">
                  <c:v>44209</c:v>
                </c:pt>
                <c:pt idx="136">
                  <c:v>44210</c:v>
                </c:pt>
                <c:pt idx="137">
                  <c:v>44211</c:v>
                </c:pt>
                <c:pt idx="138">
                  <c:v>44212</c:v>
                </c:pt>
                <c:pt idx="139">
                  <c:v>44213</c:v>
                </c:pt>
                <c:pt idx="140">
                  <c:v>44214</c:v>
                </c:pt>
                <c:pt idx="141">
                  <c:v>44215</c:v>
                </c:pt>
                <c:pt idx="142">
                  <c:v>44216</c:v>
                </c:pt>
                <c:pt idx="143">
                  <c:v>44217</c:v>
                </c:pt>
                <c:pt idx="144">
                  <c:v>44218</c:v>
                </c:pt>
                <c:pt idx="145">
                  <c:v>44219</c:v>
                </c:pt>
                <c:pt idx="146">
                  <c:v>44220</c:v>
                </c:pt>
                <c:pt idx="147">
                  <c:v>44221</c:v>
                </c:pt>
                <c:pt idx="148">
                  <c:v>44222</c:v>
                </c:pt>
                <c:pt idx="149">
                  <c:v>44223</c:v>
                </c:pt>
                <c:pt idx="150">
                  <c:v>44224</c:v>
                </c:pt>
                <c:pt idx="151">
                  <c:v>44225</c:v>
                </c:pt>
                <c:pt idx="152">
                  <c:v>44226</c:v>
                </c:pt>
                <c:pt idx="153">
                  <c:v>44227</c:v>
                </c:pt>
                <c:pt idx="154">
                  <c:v>44228</c:v>
                </c:pt>
                <c:pt idx="155">
                  <c:v>44229</c:v>
                </c:pt>
                <c:pt idx="156">
                  <c:v>44230</c:v>
                </c:pt>
                <c:pt idx="157">
                  <c:v>44231</c:v>
                </c:pt>
                <c:pt idx="158">
                  <c:v>44232</c:v>
                </c:pt>
                <c:pt idx="159">
                  <c:v>44233</c:v>
                </c:pt>
                <c:pt idx="160">
                  <c:v>44234</c:v>
                </c:pt>
                <c:pt idx="161">
                  <c:v>44235</c:v>
                </c:pt>
                <c:pt idx="162">
                  <c:v>44236</c:v>
                </c:pt>
                <c:pt idx="163">
                  <c:v>44237</c:v>
                </c:pt>
                <c:pt idx="164">
                  <c:v>44238</c:v>
                </c:pt>
                <c:pt idx="165">
                  <c:v>44239</c:v>
                </c:pt>
                <c:pt idx="166">
                  <c:v>44240</c:v>
                </c:pt>
                <c:pt idx="167">
                  <c:v>44241</c:v>
                </c:pt>
                <c:pt idx="168">
                  <c:v>44242</c:v>
                </c:pt>
                <c:pt idx="169">
                  <c:v>44243</c:v>
                </c:pt>
                <c:pt idx="170">
                  <c:v>44244</c:v>
                </c:pt>
                <c:pt idx="171">
                  <c:v>44245</c:v>
                </c:pt>
                <c:pt idx="172">
                  <c:v>44246</c:v>
                </c:pt>
                <c:pt idx="173">
                  <c:v>44247</c:v>
                </c:pt>
                <c:pt idx="174">
                  <c:v>44248</c:v>
                </c:pt>
                <c:pt idx="175">
                  <c:v>44249</c:v>
                </c:pt>
                <c:pt idx="176">
                  <c:v>44250</c:v>
                </c:pt>
                <c:pt idx="177">
                  <c:v>44251</c:v>
                </c:pt>
                <c:pt idx="178">
                  <c:v>44252</c:v>
                </c:pt>
                <c:pt idx="179">
                  <c:v>44253</c:v>
                </c:pt>
                <c:pt idx="180">
                  <c:v>44254</c:v>
                </c:pt>
                <c:pt idx="181">
                  <c:v>44255</c:v>
                </c:pt>
                <c:pt idx="182">
                  <c:v>44256</c:v>
                </c:pt>
                <c:pt idx="183">
                  <c:v>44257</c:v>
                </c:pt>
                <c:pt idx="184">
                  <c:v>44258</c:v>
                </c:pt>
                <c:pt idx="185">
                  <c:v>44259</c:v>
                </c:pt>
                <c:pt idx="186">
                  <c:v>44260</c:v>
                </c:pt>
                <c:pt idx="187">
                  <c:v>44261</c:v>
                </c:pt>
                <c:pt idx="188">
                  <c:v>44262</c:v>
                </c:pt>
                <c:pt idx="189">
                  <c:v>44263</c:v>
                </c:pt>
                <c:pt idx="190">
                  <c:v>44264</c:v>
                </c:pt>
                <c:pt idx="191">
                  <c:v>44265</c:v>
                </c:pt>
                <c:pt idx="192">
                  <c:v>44266</c:v>
                </c:pt>
                <c:pt idx="193">
                  <c:v>44267</c:v>
                </c:pt>
                <c:pt idx="194">
                  <c:v>44268</c:v>
                </c:pt>
                <c:pt idx="195">
                  <c:v>44269</c:v>
                </c:pt>
                <c:pt idx="196">
                  <c:v>44270</c:v>
                </c:pt>
                <c:pt idx="197">
                  <c:v>44271</c:v>
                </c:pt>
                <c:pt idx="198">
                  <c:v>44272</c:v>
                </c:pt>
                <c:pt idx="199">
                  <c:v>44273</c:v>
                </c:pt>
                <c:pt idx="200">
                  <c:v>44274</c:v>
                </c:pt>
                <c:pt idx="201">
                  <c:v>44275</c:v>
                </c:pt>
                <c:pt idx="202">
                  <c:v>44276</c:v>
                </c:pt>
                <c:pt idx="203">
                  <c:v>44277</c:v>
                </c:pt>
                <c:pt idx="204">
                  <c:v>44278</c:v>
                </c:pt>
                <c:pt idx="205">
                  <c:v>44279</c:v>
                </c:pt>
                <c:pt idx="206">
                  <c:v>44280</c:v>
                </c:pt>
                <c:pt idx="207">
                  <c:v>44281</c:v>
                </c:pt>
                <c:pt idx="208">
                  <c:v>44282</c:v>
                </c:pt>
                <c:pt idx="209">
                  <c:v>44283</c:v>
                </c:pt>
                <c:pt idx="210">
                  <c:v>44284</c:v>
                </c:pt>
                <c:pt idx="211">
                  <c:v>44285</c:v>
                </c:pt>
                <c:pt idx="212">
                  <c:v>44286</c:v>
                </c:pt>
              </c:numCache>
            </c:numRef>
          </c:cat>
          <c:val>
            <c:numRef>
              <c:f>Sheet1!$AD$5:$AD$217</c:f>
              <c:numCache>
                <c:formatCode>0</c:formatCode>
                <c:ptCount val="213"/>
                <c:pt idx="1">
                  <c:v>43.060434184174589</c:v>
                </c:pt>
                <c:pt idx="2">
                  <c:v>88.687939193046617</c:v>
                </c:pt>
                <c:pt idx="3">
                  <c:v>137.03485434874787</c:v>
                </c:pt>
                <c:pt idx="4">
                  <c:v>188.26247360578367</c:v>
                </c:pt>
                <c:pt idx="5">
                  <c:v>242.54156137955536</c:v>
                </c:pt>
                <c:pt idx="6">
                  <c:v>300.05289679185103</c:v>
                </c:pt>
                <c:pt idx="7">
                  <c:v>360.98784773748798</c:v>
                </c:pt>
                <c:pt idx="8">
                  <c:v>425.54897622502727</c:v>
                </c:pt>
                <c:pt idx="9">
                  <c:v>493.95067649202349</c:v>
                </c:pt>
                <c:pt idx="10">
                  <c:v>566.41984744108925</c:v>
                </c:pt>
                <c:pt idx="11">
                  <c:v>643.19660098653003</c:v>
                </c:pt>
                <c:pt idx="12">
                  <c:v>724.53500794173806</c:v>
                </c:pt>
                <c:pt idx="13">
                  <c:v>810.70388311412057</c:v>
                </c:pt>
                <c:pt idx="14">
                  <c:v>901.98761130616595</c:v>
                </c:pt>
                <c:pt idx="15">
                  <c:v>998.68701594727872</c:v>
                </c:pt>
                <c:pt idx="16">
                  <c:v>1101.1202721000759</c:v>
                </c:pt>
                <c:pt idx="17">
                  <c:v>1209.6238655956063</c:v>
                </c:pt>
                <c:pt idx="18">
                  <c:v>1324.5536000529416</c:v>
                </c:pt>
                <c:pt idx="19">
                  <c:v>1446.2856535281373</c:v>
                </c:pt>
                <c:pt idx="20">
                  <c:v>1575.2176865137931</c:v>
                </c:pt>
                <c:pt idx="21">
                  <c:v>1711.7700029712953</c:v>
                </c:pt>
                <c:pt idx="22">
                  <c:v>1856.3867660209789</c:v>
                </c:pt>
                <c:pt idx="23">
                  <c:v>2009.5372698383378</c:v>
                </c:pt>
                <c:pt idx="24">
                  <c:v>2171.7172692042236</c:v>
                </c:pt>
                <c:pt idx="25">
                  <c:v>2343.4503680305688</c:v>
                </c:pt>
                <c:pt idx="26">
                  <c:v>2525.2894680271329</c:v>
                </c:pt>
                <c:pt idx="27">
                  <c:v>2717.8182784853325</c:v>
                </c:pt>
                <c:pt idx="28">
                  <c:v>2921.6528879283023</c:v>
                </c:pt>
                <c:pt idx="29">
                  <c:v>3137.4433981074662</c:v>
                </c:pt>
                <c:pt idx="30">
                  <c:v>3365.8756205102704</c:v>
                </c:pt>
                <c:pt idx="31">
                  <c:v>3607.6728351761385</c:v>
                </c:pt>
                <c:pt idx="32">
                  <c:v>3863.5976111925652</c:v>
                </c:pt>
                <c:pt idx="33">
                  <c:v>4134.4536877546352</c:v>
                </c:pt>
                <c:pt idx="34">
                  <c:v>4421.0879141127989</c:v>
                </c:pt>
                <c:pt idx="35">
                  <c:v>4724.3922460988033</c:v>
                </c:pt>
                <c:pt idx="36">
                  <c:v>5045.3057962012999</c:v>
                </c:pt>
                <c:pt idx="37">
                  <c:v>5384.8169333536043</c:v>
                </c:pt>
                <c:pt idx="38">
                  <c:v>5743.9654276889296</c:v>
                </c:pt>
                <c:pt idx="39">
                  <c:v>6123.8446345056582</c:v>
                </c:pt>
                <c:pt idx="40">
                  <c:v>6525.6037105593168</c:v>
                </c:pt>
                <c:pt idx="41">
                  <c:v>6950.4498545514816</c:v>
                </c:pt>
                <c:pt idx="42">
                  <c:v>7399.6505623118765</c:v>
                </c:pt>
                <c:pt idx="43">
                  <c:v>7874.5358856617931</c:v>
                </c:pt>
                <c:pt idx="44">
                  <c:v>8376.5006822989926</c:v>
                </c:pt>
                <c:pt idx="45">
                  <c:v>8907.0068422516633</c:v>
                </c:pt>
                <c:pt idx="46">
                  <c:v>9467.5854745085599</c:v>
                </c:pt>
                <c:pt idx="47">
                  <c:v>10059.839035342575</c:v>
                </c:pt>
                <c:pt idx="48">
                  <c:v>10685.443377606513</c:v>
                </c:pt>
                <c:pt idx="49">
                  <c:v>11346.14969789615</c:v>
                </c:pt>
                <c:pt idx="50">
                  <c:v>12043.786355953715</c:v>
                </c:pt>
                <c:pt idx="51">
                  <c:v>12780.260538035367</c:v>
                </c:pt>
                <c:pt idx="52">
                  <c:v>13557.559733204584</c:v>
                </c:pt>
                <c:pt idx="53">
                  <c:v>14377.75298866031</c:v>
                </c:pt>
                <c:pt idx="54">
                  <c:v>15242.991907291209</c:v>
                </c:pt>
                <c:pt idx="55">
                  <c:v>16155.511347699099</c:v>
                </c:pt>
                <c:pt idx="56">
                  <c:v>17117.629783997367</c:v>
                </c:pt>
                <c:pt idx="57">
                  <c:v>18131.749279813601</c:v>
                </c:pt>
                <c:pt idx="58">
                  <c:v>19200.35502816923</c:v>
                </c:pt>
                <c:pt idx="59">
                  <c:v>20326.014406341572</c:v>
                </c:pt>
                <c:pt idx="60">
                  <c:v>21511.375492514457</c:v>
                </c:pt>
                <c:pt idx="61">
                  <c:v>22759.164989082576</c:v>
                </c:pt>
                <c:pt idx="62">
                  <c:v>24072.185495991904</c:v>
                </c:pt>
                <c:pt idx="63">
                  <c:v>25453.312076584509</c:v>
                </c:pt>
                <c:pt idx="64">
                  <c:v>26905.488058190531</c:v>
                </c:pt>
                <c:pt idx="65">
                  <c:v>28431.720010300847</c:v>
                </c:pt>
                <c:pt idx="66">
                  <c:v>30035.071844694976</c:v>
                </c:pt>
                <c:pt idx="67">
                  <c:v>31718.65798452753</c:v>
                </c:pt>
                <c:pt idx="68">
                  <c:v>33485.63555323099</c:v>
                </c:pt>
                <c:pt idx="69">
                  <c:v>35339.195539306565</c:v>
                </c:pt>
                <c:pt idx="70">
                  <c:v>37282.552899773866</c:v>
                </c:pt>
                <c:pt idx="71">
                  <c:v>39318.93557334481</c:v>
                </c:pt>
                <c:pt idx="72">
                  <c:v>41451.572384367362</c:v>
                </c:pt>
                <c:pt idx="73">
                  <c:v>43683.679830312292</c:v>
                </c:pt>
                <c:pt idx="74">
                  <c:v>46018.447759077048</c:v>
                </c:pt>
                <c:pt idx="75">
                  <c:v>48459.023957637713</c:v>
                </c:pt>
                <c:pt idx="76">
                  <c:v>51008.497690523567</c:v>
                </c:pt>
                <c:pt idx="77">
                  <c:v>53669.882245091852</c:v>
                </c:pt>
                <c:pt idx="78">
                  <c:v>56446.096560449543</c:v>
                </c:pt>
                <c:pt idx="79">
                  <c:v>59339.946037841924</c:v>
                </c:pt>
                <c:pt idx="80">
                  <c:v>62354.102652067755</c:v>
                </c:pt>
                <c:pt idx="81">
                  <c:v>65491.084505578881</c:v>
                </c:pt>
                <c:pt idx="82">
                  <c:v>68753.234988896918</c:v>
                </c:pt>
                <c:pt idx="83">
                  <c:v>72142.701732286499</c:v>
                </c:pt>
                <c:pt idx="84">
                  <c:v>75661.415553663159</c:v>
                </c:pt>
                <c:pt idx="85">
                  <c:v>79311.069625844291</c:v>
                </c:pt>
                <c:pt idx="86">
                  <c:v>83093.099101811968</c:v>
                </c:pt>
                <c:pt idx="87">
                  <c:v>87008.661448984014</c:v>
                </c:pt>
                <c:pt idx="88">
                  <c:v>91058.617751949176</c:v>
                </c:pt>
                <c:pt idx="89">
                  <c:v>95243.515247129253</c:v>
                </c:pt>
                <c:pt idx="90">
                  <c:v>99563.57135188485</c:v>
                </c:pt>
                <c:pt idx="91">
                  <c:v>104018.65944429065</c:v>
                </c:pt>
                <c:pt idx="92">
                  <c:v>108608.29663791669</c:v>
                </c:pt>
                <c:pt idx="93">
                  <c:v>113331.63377837</c:v>
                </c:pt>
                <c:pt idx="94">
                  <c:v>118187.4478651594</c:v>
                </c:pt>
                <c:pt idx="95">
                  <c:v>123174.13707391715</c:v>
                </c:pt>
                <c:pt idx="96">
                  <c:v>128289.71852060767</c:v>
                </c:pt>
                <c:pt idx="97">
                  <c:v>133531.82887172277</c:v>
                </c:pt>
                <c:pt idx="98">
                  <c:v>138897.72786342297</c:v>
                </c:pt>
                <c:pt idx="99">
                  <c:v>144384.30474909703</c:v>
                </c:pt>
                <c:pt idx="100">
                  <c:v>149988.08764995079</c:v>
                </c:pt>
                <c:pt idx="101">
                  <c:v>155705.25573815088</c:v>
                </c:pt>
                <c:pt idx="102">
                  <c:v>161531.65413791279</c:v>
                </c:pt>
                <c:pt idx="103">
                  <c:v>167462.81138789744</c:v>
                </c:pt>
                <c:pt idx="104">
                  <c:v>173493.95926946032</c:v>
                </c:pt>
                <c:pt idx="105">
                  <c:v>179620.05477067136</c:v>
                </c:pt>
                <c:pt idx="106">
                  <c:v>185835.8039264355</c:v>
                </c:pt>
                <c:pt idx="107">
                  <c:v>192135.68725116315</c:v>
                </c:pt>
                <c:pt idx="108">
                  <c:v>198513.98646273377</c:v>
                </c:pt>
                <c:pt idx="109">
                  <c:v>204964.81218522831</c:v>
                </c:pt>
                <c:pt idx="110">
                  <c:v>211482.13231312326</c:v>
                </c:pt>
                <c:pt idx="111">
                  <c:v>218059.80072118636</c:v>
                </c:pt>
                <c:pt idx="112">
                  <c:v>224691.58601184786</c:v>
                </c:pt>
                <c:pt idx="113">
                  <c:v>231371.20000483561</c:v>
                </c:pt>
                <c:pt idx="114">
                  <c:v>238092.32569171579</c:v>
                </c:pt>
                <c:pt idx="115">
                  <c:v>244848.64439993369</c:v>
                </c:pt>
                <c:pt idx="116">
                  <c:v>251633.86193619491</c:v>
                </c:pt>
                <c:pt idx="117">
                  <c:v>258441.73350672596</c:v>
                </c:pt>
                <c:pt idx="118">
                  <c:v>265266.08724127372</c:v>
                </c:pt>
                <c:pt idx="119">
                  <c:v>272100.84617783502</c:v>
                </c:pt>
                <c:pt idx="120">
                  <c:v>278940.0485953039</c:v>
                </c:pt>
                <c:pt idx="121">
                  <c:v>285777.86661080958</c:v>
                </c:pt>
                <c:pt idx="122">
                  <c:v>292608.62298690452</c:v>
                </c:pt>
                <c:pt idx="123">
                  <c:v>299426.80612046266</c:v>
                </c:pt>
                <c:pt idx="124">
                  <c:v>306227.08320977399</c:v>
                </c:pt>
                <c:pt idx="125">
                  <c:v>313004.3116185884</c:v>
                </c:pt>
                <c:pt idx="126">
                  <c:v>319753.54847557645</c:v>
                </c:pt>
                <c:pt idx="127">
                  <c:v>326470.05856473855</c:v>
                </c:pt>
                <c:pt idx="128">
                  <c:v>333149.32057668391</c:v>
                </c:pt>
                <c:pt idx="129">
                  <c:v>339787.03180246259</c:v>
                </c:pt>
                <c:pt idx="130">
                  <c:v>346379.1113608728</c:v>
                </c:pt>
                <c:pt idx="131">
                  <c:v>352921.70205702918</c:v>
                </c:pt>
                <c:pt idx="132">
                  <c:v>359411.17097464862</c:v>
                </c:pt>
                <c:pt idx="133">
                  <c:v>365844.10890719423</c:v>
                </c:pt>
                <c:pt idx="134">
                  <c:v>372217.3287339356</c:v>
                </c:pt>
                <c:pt idx="135">
                  <c:v>378527.86284635961</c:v>
                </c:pt>
                <c:pt idx="136">
                  <c:v>384772.95972842484</c:v>
                </c:pt>
                <c:pt idx="137">
                  <c:v>390950.07979111187</c:v>
                </c:pt>
                <c:pt idx="138">
                  <c:v>397056.89055778767</c:v>
                </c:pt>
                <c:pt idx="139">
                  <c:v>403091.26129226666</c:v>
                </c:pt>
                <c:pt idx="140">
                  <c:v>409051.25715628715</c:v>
                </c:pt>
                <c:pt idx="141">
                  <c:v>414935.13297758991</c:v>
                </c:pt>
                <c:pt idx="142">
                  <c:v>420741.32670402149</c:v>
                </c:pt>
                <c:pt idx="143">
                  <c:v>426468.45261320967</c:v>
                </c:pt>
                <c:pt idx="144">
                  <c:v>432115.29434147518</c:v>
                </c:pt>
                <c:pt idx="145">
                  <c:v>437680.797789837</c:v>
                </c:pt>
                <c:pt idx="146">
                  <c:v>443164.06395930907</c:v>
                </c:pt>
                <c:pt idx="147">
                  <c:v>448564.34176222968</c:v>
                </c:pt>
                <c:pt idx="148">
                  <c:v>453881.02085115237</c:v>
                </c:pt>
                <c:pt idx="149">
                  <c:v>459113.62450189405</c:v>
                </c:pt>
                <c:pt idx="150">
                  <c:v>464261.80258269975</c:v>
                </c:pt>
                <c:pt idx="151">
                  <c:v>469325.32463715988</c:v>
                </c:pt>
                <c:pt idx="152">
                  <c:v>474304.07310451084</c:v>
                </c:pt>
                <c:pt idx="153">
                  <c:v>479198.03669726232</c:v>
                </c:pt>
                <c:pt idx="154">
                  <c:v>484007.30395272124</c:v>
                </c:pt>
                <c:pt idx="155">
                  <c:v>488732.0569719139</c:v>
                </c:pt>
                <c:pt idx="156">
                  <c:v>493372.56535663293</c:v>
                </c:pt>
                <c:pt idx="157">
                  <c:v>497929.18035284139</c:v>
                </c:pt>
                <c:pt idx="158">
                  <c:v>502402.32920643612</c:v>
                </c:pt>
                <c:pt idx="159">
                  <c:v>506792.5097353906</c:v>
                </c:pt>
                <c:pt idx="160">
                  <c:v>511100.28512054874</c:v>
                </c:pt>
                <c:pt idx="161">
                  <c:v>515326.27891580481</c:v>
                </c:pt>
                <c:pt idx="162">
                  <c:v>519471.1702770681</c:v>
                </c:pt>
                <c:pt idx="163">
                  <c:v>523535.6894082544</c:v>
                </c:pt>
                <c:pt idx="164">
                  <c:v>527520.61322155583</c:v>
                </c:pt>
                <c:pt idx="165">
                  <c:v>531426.7612083992</c:v>
                </c:pt>
                <c:pt idx="166">
                  <c:v>535254.99151679862</c:v>
                </c:pt>
                <c:pt idx="167">
                  <c:v>539006.19723022252</c:v>
                </c:pt>
                <c:pt idx="168">
                  <c:v>542681.3028426232</c:v>
                </c:pt>
                <c:pt idx="169">
                  <c:v>546281.2609238961</c:v>
                </c:pt>
                <c:pt idx="170">
                  <c:v>549807.04896974785</c:v>
                </c:pt>
                <c:pt idx="171">
                  <c:v>553259.66642973386</c:v>
                </c:pt>
                <c:pt idx="172">
                  <c:v>556640.13190707786</c:v>
                </c:pt>
                <c:pt idx="173">
                  <c:v>559949.48052379698</c:v>
                </c:pt>
                <c:pt idx="174">
                  <c:v>563188.76144461276</c:v>
                </c:pt>
                <c:pt idx="175">
                  <c:v>566359.03555313428</c:v>
                </c:pt>
                <c:pt idx="176">
                  <c:v>569461.37327384029</c:v>
                </c:pt>
                <c:pt idx="177">
                  <c:v>572496.85253345815</c:v>
                </c:pt>
                <c:pt idx="178">
                  <c:v>575466.55685544014</c:v>
                </c:pt>
                <c:pt idx="179">
                  <c:v>578371.57358135527</c:v>
                </c:pt>
                <c:pt idx="180">
                  <c:v>581212.99221315933</c:v>
                </c:pt>
                <c:pt idx="181">
                  <c:v>583991.90287045704</c:v>
                </c:pt>
                <c:pt idx="182">
                  <c:v>586709.39485703898</c:v>
                </c:pt>
                <c:pt idx="183">
                  <c:v>589366.55533115158</c:v>
                </c:pt>
                <c:pt idx="184">
                  <c:v>591964.46807413979</c:v>
                </c:pt>
                <c:pt idx="185">
                  <c:v>594504.21235228982</c:v>
                </c:pt>
                <c:pt idx="186">
                  <c:v>596986.86186688824</c:v>
                </c:pt>
                <c:pt idx="187">
                  <c:v>599413.48378770624</c:v>
                </c:pt>
                <c:pt idx="188">
                  <c:v>601785.13786530681</c:v>
                </c:pt>
                <c:pt idx="189">
                  <c:v>604102.87561776314</c:v>
                </c:pt>
                <c:pt idx="190">
                  <c:v>606367.73958756484</c:v>
                </c:pt>
                <c:pt idx="191">
                  <c:v>608580.76266467175</c:v>
                </c:pt>
                <c:pt idx="192">
                  <c:v>610742.96747185709</c:v>
                </c:pt>
                <c:pt idx="193">
                  <c:v>612855.3658086583</c:v>
                </c:pt>
                <c:pt idx="194">
                  <c:v>614918.95815042686</c:v>
                </c:pt>
                <c:pt idx="195">
                  <c:v>616934.73319913412</c:v>
                </c:pt>
                <c:pt idx="196">
                  <c:v>618903.66748275515</c:v>
                </c:pt>
                <c:pt idx="197">
                  <c:v>620826.72500020696</c:v>
                </c:pt>
                <c:pt idx="198">
                  <c:v>622704.85690897086</c:v>
                </c:pt>
                <c:pt idx="199">
                  <c:v>624539.00125267403</c:v>
                </c:pt>
                <c:pt idx="200">
                  <c:v>626330.08272604586</c:v>
                </c:pt>
                <c:pt idx="201">
                  <c:v>628079.01247479883</c:v>
                </c:pt>
                <c:pt idx="202">
                  <c:v>629786.68792811537</c:v>
                </c:pt>
                <c:pt idx="203">
                  <c:v>631453.99266154331</c:v>
                </c:pt>
                <c:pt idx="204">
                  <c:v>633081.79628822289</c:v>
                </c:pt>
                <c:pt idx="205">
                  <c:v>634670.95437648136</c:v>
                </c:pt>
                <c:pt idx="206">
                  <c:v>636222.3083919395</c:v>
                </c:pt>
                <c:pt idx="207">
                  <c:v>637736.68566237739</c:v>
                </c:pt>
                <c:pt idx="208">
                  <c:v>639214.89936370519</c:v>
                </c:pt>
                <c:pt idx="209">
                  <c:v>640657.74852547946</c:v>
                </c:pt>
                <c:pt idx="210">
                  <c:v>642066.01805449312</c:v>
                </c:pt>
                <c:pt idx="211">
                  <c:v>643440.47877505433</c:v>
                </c:pt>
                <c:pt idx="212">
                  <c:v>644781.88748464722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A-43C0-9F7F-0D0709B7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44560"/>
        <c:axId val="588844880"/>
      </c:lineChart>
      <c:lineChart>
        <c:grouping val="standard"/>
        <c:varyColors val="0"/>
        <c:ser>
          <c:idx val="1"/>
          <c:order val="1"/>
          <c:tx>
            <c:strRef>
              <c:f>Sheet1!$AC$4</c:f>
              <c:strCache>
                <c:ptCount val="1"/>
                <c:pt idx="0">
                  <c:v>Infected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Sheet1!$AC$5:$AC$217</c:f>
              <c:numCache>
                <c:formatCode>0</c:formatCode>
                <c:ptCount val="213"/>
                <c:pt idx="0">
                  <c:v>1300.0756021116756</c:v>
                </c:pt>
                <c:pt idx="1">
                  <c:v>1377.5990762694257</c:v>
                </c:pt>
                <c:pt idx="2">
                  <c:v>1459.7253823279245</c:v>
                </c:pt>
                <c:pt idx="3">
                  <c:v>1546.7253621759323</c:v>
                </c:pt>
                <c:pt idx="4">
                  <c:v>1638.8854944224036</c:v>
                </c:pt>
                <c:pt idx="5">
                  <c:v>1736.5087601781759</c:v>
                </c:pt>
                <c:pt idx="6">
                  <c:v>1839.9155521779917</c:v>
                </c:pt>
                <c:pt idx="7">
                  <c:v>1949.4446288254808</c:v>
                </c:pt>
                <c:pt idx="8">
                  <c:v>2065.4541147202949</c:v>
                </c:pt>
                <c:pt idx="9">
                  <c:v>2188.3225491883973</c:v>
                </c:pt>
                <c:pt idx="10">
                  <c:v>2318.4499842812679</c:v>
                </c:pt>
                <c:pt idx="11">
                  <c:v>2456.259133634931</c:v>
                </c:pt>
                <c:pt idx="12">
                  <c:v>2602.1965734823443</c:v>
                </c:pt>
                <c:pt idx="13">
                  <c:v>2756.7339969896543</c:v>
                </c:pt>
                <c:pt idx="14">
                  <c:v>2920.3695229345162</c:v>
                </c:pt>
                <c:pt idx="15">
                  <c:v>3093.6290595592345</c:v>
                </c:pt>
                <c:pt idx="16">
                  <c:v>3277.0677242085003</c:v>
                </c:pt>
                <c:pt idx="17">
                  <c:v>3471.271319096224</c:v>
                </c:pt>
                <c:pt idx="18">
                  <c:v>3676.8578632331428</c:v>
                </c:pt>
                <c:pt idx="19">
                  <c:v>3894.4791801807169</c:v>
                </c:pt>
                <c:pt idx="20">
                  <c:v>4124.822540871065</c:v>
                </c:pt>
                <c:pt idx="21">
                  <c:v>4368.6123602404459</c:v>
                </c:pt>
                <c:pt idx="22">
                  <c:v>4626.6119458576359</c:v>
                </c:pt>
                <c:pt idx="23">
                  <c:v>4899.6252960804886</c:v>
                </c:pt>
                <c:pt idx="24">
                  <c:v>5188.4989445352667</c:v>
                </c:pt>
                <c:pt idx="25">
                  <c:v>5494.123846874867</c:v>
                </c:pt>
                <c:pt idx="26">
                  <c:v>5817.4373048238785</c:v>
                </c:pt>
                <c:pt idx="27">
                  <c:v>6159.4249214501115</c:v>
                </c:pt>
                <c:pt idx="28">
                  <c:v>6521.1225804029109</c:v>
                </c:pt>
                <c:pt idx="29">
                  <c:v>6903.6184405167151</c:v>
                </c:pt>
                <c:pt idx="30">
                  <c:v>7308.0549356821921</c:v>
                </c:pt>
                <c:pt idx="31">
                  <c:v>7735.6307682248062</c:v>
                </c:pt>
                <c:pt idx="32">
                  <c:v>8187.6028821897271</c:v>
                </c:pt>
                <c:pt idx="33">
                  <c:v>8665.2884009005138</c:v>
                </c:pt>
                <c:pt idx="34">
                  <c:v>9170.0665109254151</c:v>
                </c:pt>
                <c:pt idx="35">
                  <c:v>9703.3802721384145</c:v>
                </c:pt>
                <c:pt idx="36">
                  <c:v>10266.738330892555</c:v>
                </c:pt>
                <c:pt idx="37">
                  <c:v>10861.716510422182</c:v>
                </c:pt>
                <c:pt idx="38">
                  <c:v>11489.959249452531</c:v>
                </c:pt>
                <c:pt idx="39">
                  <c:v>12153.180856616098</c:v>
                </c:pt>
                <c:pt idx="40">
                  <c:v>12853.166544655613</c:v>
                </c:pt>
                <c:pt idx="41">
                  <c:v>13591.773204537934</c:v>
                </c:pt>
                <c:pt idx="42">
                  <c:v>14370.929875521737</c:v>
                </c:pt>
                <c:pt idx="43">
                  <c:v>15192.63786293132</c:v>
                </c:pt>
                <c:pt idx="44">
                  <c:v>16058.970450913752</c:v>
                </c:pt>
                <c:pt idx="45">
                  <c:v>16972.072152830962</c:v>
                </c:pt>
                <c:pt idx="46">
                  <c:v>17934.157437207039</c:v>
                </c:pt>
                <c:pt idx="47">
                  <c:v>18947.508862371626</c:v>
                </c:pt>
                <c:pt idx="48">
                  <c:v>20014.474548184644</c:v>
                </c:pt>
                <c:pt idx="49">
                  <c:v>21137.464908583857</c:v>
                </c:pt>
                <c:pt idx="50">
                  <c:v>22318.948564271501</c:v>
                </c:pt>
                <c:pt idx="51">
                  <c:v>23561.447350775543</c:v>
                </c:pt>
                <c:pt idx="52">
                  <c:v>24867.530333533385</c:v>
                </c:pt>
                <c:pt idx="53">
                  <c:v>26239.806738722524</c:v>
                </c:pt>
                <c:pt idx="54">
                  <c:v>27680.917706499687</c:v>
                </c:pt>
                <c:pt idx="55">
                  <c:v>29193.526772328794</c:v>
                </c:pt>
                <c:pt idx="56">
                  <c:v>30780.30898242522</c:v>
                </c:pt>
                <c:pt idx="57">
                  <c:v>32443.938551290696</c:v>
                </c:pt>
                <c:pt idx="58">
                  <c:v>34187.074973153416</c:v>
                </c:pt>
                <c:pt idx="59">
                  <c:v>36012.347505175574</c:v>
                </c:pt>
                <c:pt idx="60">
                  <c:v>37922.337948873414</c:v>
                </c:pt>
                <c:pt idx="61">
                  <c:v>39919.561667649774</c:v>
                </c:pt>
                <c:pt idx="62">
                  <c:v>42006.446793002207</c:v>
                </c:pt>
                <c:pt idx="63">
                  <c:v>44185.311590164514</c:v>
                </c:pt>
                <c:pt idx="64">
                  <c:v>46458.339975966308</c:v>
                </c:pt>
                <c:pt idx="65">
                  <c:v>48827.555207810037</c:v>
                </c:pt>
                <c:pt idx="66">
                  <c:v>51294.791793065575</c:v>
                </c:pt>
                <c:pt idx="67">
                  <c:v>53861.66570298349</c:v>
                </c:pt>
                <c:pt idx="68">
                  <c:v>56529.543014438241</c:v>
                </c:pt>
                <c:pt idx="69">
                  <c:v>59299.507146310156</c:v>
                </c:pt>
                <c:pt idx="70">
                  <c:v>62172.324904820402</c:v>
                </c:pt>
                <c:pt idx="71">
                  <c:v>65148.411603183355</c:v>
                </c:pt>
                <c:pt idx="72">
                  <c:v>68227.795574866192</c:v>
                </c:pt>
                <c:pt idx="73">
                  <c:v>71410.082455646407</c:v>
                </c:pt>
                <c:pt idx="74">
                  <c:v>74694.419666392525</c:v>
                </c:pt>
                <c:pt idx="75">
                  <c:v>78079.461584666467</c:v>
                </c:pt>
                <c:pt idx="76">
                  <c:v>81563.335947213753</c:v>
                </c:pt>
                <c:pt idx="77">
                  <c:v>85143.612075291501</c:v>
                </c:pt>
                <c:pt idx="78">
                  <c:v>88817.271558499124</c:v>
                </c:pt>
                <c:pt idx="79">
                  <c:v>92580.68206807891</c:v>
                </c:pt>
                <c:pt idx="80">
                  <c:v>96429.574995203497</c:v>
                </c:pt>
                <c:pt idx="81">
                  <c:v>100359.02762121013</c:v>
                </c:pt>
                <c:pt idx="82">
                  <c:v>104363.45052280926</c:v>
                </c:pt>
                <c:pt idx="83">
                  <c:v>108436.58089391692</c:v>
                </c:pt>
                <c:pt idx="84">
                  <c:v>112571.48242519191</c:v>
                </c:pt>
                <c:pt idx="85">
                  <c:v>116760.55232131065</c:v>
                </c:pt>
                <c:pt idx="86">
                  <c:v>120995.53595378298</c:v>
                </c:pt>
                <c:pt idx="87">
                  <c:v>125267.5495437053</c:v>
                </c:pt>
                <c:pt idx="88">
                  <c:v>129567.11114507999</c:v>
                </c:pt>
                <c:pt idx="89">
                  <c:v>133884.18005689979</c:v>
                </c:pt>
                <c:pt idx="90">
                  <c:v>138208.20463372397</c:v>
                </c:pt>
                <c:pt idx="91">
                  <c:v>142528.17829349032</c:v>
                </c:pt>
                <c:pt idx="92">
                  <c:v>146832.70334219522</c:v>
                </c:pt>
                <c:pt idx="93">
                  <c:v>151110.06205294922</c:v>
                </c:pt>
                <c:pt idx="94">
                  <c:v>155348.2942574599</c:v>
                </c:pt>
                <c:pt idx="95">
                  <c:v>159535.28053723395</c:v>
                </c:pt>
                <c:pt idx="96">
                  <c:v>163658.82994584017</c:v>
                </c:pt>
                <c:pt idx="97">
                  <c:v>167706.77105835074</c:v>
                </c:pt>
                <c:pt idx="98">
                  <c:v>171667.04503499778</c:v>
                </c:pt>
                <c:pt idx="99">
                  <c:v>175527.79930778235</c:v>
                </c:pt>
                <c:pt idx="100">
                  <c:v>179277.48045484617</c:v>
                </c:pt>
                <c:pt idx="101">
                  <c:v>182904.92482019713</c:v>
                </c:pt>
                <c:pt idx="102">
                  <c:v>186399.44546679736</c:v>
                </c:pt>
                <c:pt idx="103">
                  <c:v>189750.91411852126</c:v>
                </c:pt>
                <c:pt idx="104">
                  <c:v>192949.83684904079</c:v>
                </c:pt>
                <c:pt idx="105">
                  <c:v>195987.42240987875</c:v>
                </c:pt>
                <c:pt idx="106">
                  <c:v>198855.642251051</c:v>
                </c:pt>
                <c:pt idx="107">
                  <c:v>201547.28147027231</c:v>
                </c:pt>
                <c:pt idx="108">
                  <c:v>204055.98012430096</c:v>
                </c:pt>
                <c:pt idx="109">
                  <c:v>206376.26454192927</c:v>
                </c:pt>
                <c:pt idx="110">
                  <c:v>208503.56848561225</c:v>
                </c:pt>
                <c:pt idx="111">
                  <c:v>210434.24421123267</c:v>
                </c:pt>
                <c:pt idx="112">
                  <c:v>212165.56366702981</c:v>
                </c:pt>
                <c:pt idx="113">
                  <c:v>213695.71024804236</c:v>
                </c:pt>
                <c:pt idx="114">
                  <c:v>215023.7616772491</c:v>
                </c:pt>
                <c:pt idx="115">
                  <c:v>216149.66471572418</c:v>
                </c:pt>
                <c:pt idx="116">
                  <c:v>217074.2025094546</c:v>
                </c:pt>
                <c:pt idx="117">
                  <c:v>217798.95545900465</c:v>
                </c:pt>
                <c:pt idx="118">
                  <c:v>218326.25655000799</c:v>
                </c:pt>
                <c:pt idx="119">
                  <c:v>218659.14210849855</c:v>
                </c:pt>
                <c:pt idx="120">
                  <c:v>218801.29894712931</c:v>
                </c:pt>
                <c:pt idx="121">
                  <c:v>218757.00884876316</c:v>
                </c:pt>
                <c:pt idx="122">
                  <c:v>218531.09129559677</c:v>
                </c:pt>
                <c:pt idx="123">
                  <c:v>218128.84529802154</c:v>
                </c:pt>
                <c:pt idx="124">
                  <c:v>217555.99111107769</c:v>
                </c:pt>
                <c:pt idx="125">
                  <c:v>216818.61255084391</c:v>
                </c:pt>
                <c:pt idx="126">
                  <c:v>215923.10054150267</c:v>
                </c:pt>
                <c:pt idx="127">
                  <c:v>214876.09843898105</c:v>
                </c:pt>
                <c:pt idx="128">
                  <c:v>213684.44959152353</c:v>
                </c:pt>
                <c:pt idx="129">
                  <c:v>212355.14751350286</c:v>
                </c:pt>
                <c:pt idx="130">
                  <c:v>210895.28896803243</c:v>
                </c:pt>
                <c:pt idx="131">
                  <c:v>209312.03017795927</c:v>
                </c:pt>
                <c:pt idx="132">
                  <c:v>207612.54631466942</c:v>
                </c:pt>
                <c:pt idx="133">
                  <c:v>205803.99435057995</c:v>
                </c:pt>
                <c:pt idx="134">
                  <c:v>203893.4793046652</c:v>
                </c:pt>
                <c:pt idx="135">
                  <c:v>201888.02386105555</c:v>
                </c:pt>
                <c:pt idx="136">
                  <c:v>199794.54129861065</c:v>
                </c:pt>
                <c:pt idx="137">
                  <c:v>197619.81163418898</c:v>
                </c:pt>
                <c:pt idx="138">
                  <c:v>195370.46085375006</c:v>
                </c:pt>
                <c:pt idx="139">
                  <c:v>193052.94308297164</c:v>
                </c:pt>
                <c:pt idx="140">
                  <c:v>190673.52553220824</c:v>
                </c:pt>
                <c:pt idx="141">
                  <c:v>188238.27603878645</c:v>
                </c:pt>
                <c:pt idx="142">
                  <c:v>185753.05302223522</c:v>
                </c:pt>
                <c:pt idx="143">
                  <c:v>183223.49766449703</c:v>
                </c:pt>
                <c:pt idx="144">
                  <c:v>180655.02812689185</c:v>
                </c:pt>
                <c:pt idx="145">
                  <c:v>178052.83561806951</c:v>
                </c:pt>
                <c:pt idx="146">
                  <c:v>175421.88213188705</c:v>
                </c:pt>
                <c:pt idx="147">
                  <c:v>172766.89968063153</c:v>
                </c:pt>
                <c:pt idx="148">
                  <c:v>170092.39085686329</c:v>
                </c:pt>
                <c:pt idx="149">
                  <c:v>167402.6305660193</c:v>
                </c:pt>
                <c:pt idx="150">
                  <c:v>164701.6687814749</c:v>
                </c:pt>
                <c:pt idx="151">
                  <c:v>161993.33418374407</c:v>
                </c:pt>
                <c:pt idx="152">
                  <c:v>159281.2385556754</c:v>
                </c:pt>
                <c:pt idx="153">
                  <c:v>156568.78181568359</c:v>
                </c:pt>
                <c:pt idx="154">
                  <c:v>153859.15758108938</c:v>
                </c:pt>
                <c:pt idx="155">
                  <c:v>151155.35916340369</c:v>
                </c:pt>
                <c:pt idx="156">
                  <c:v>148460.18590678563</c:v>
                </c:pt>
                <c:pt idx="157">
                  <c:v>145776.24978986342</c:v>
                </c:pt>
                <c:pt idx="158">
                  <c:v>143105.9822195759</c:v>
                </c:pt>
                <c:pt idx="159">
                  <c:v>140451.64095364345</c:v>
                </c:pt>
                <c:pt idx="160">
                  <c:v>137815.31709568761</c:v>
                </c:pt>
                <c:pt idx="161">
                  <c:v>135198.94211388764</c:v>
                </c:pt>
                <c:pt idx="162">
                  <c:v>132604.29484038841</c:v>
                </c:pt>
                <c:pt idx="163">
                  <c:v>130033.00841447321</c:v>
                </c:pt>
                <c:pt idx="164">
                  <c:v>127486.57713780199</c:v>
                </c:pt>
                <c:pt idx="165">
                  <c:v>124966.36321481293</c:v>
                </c:pt>
                <c:pt idx="166">
                  <c:v>122473.60335571835</c:v>
                </c:pt>
                <c:pt idx="167">
                  <c:v>120009.41522342118</c:v>
                </c:pt>
                <c:pt idx="168">
                  <c:v>117574.80370916419</c:v>
                </c:pt>
                <c:pt idx="169">
                  <c:v>115170.66702483008</c:v>
                </c:pt>
                <c:pt idx="170">
                  <c:v>112797.80260256362</c:v>
                </c:pt>
                <c:pt idx="171">
                  <c:v>110456.91279481759</c:v>
                </c:pt>
                <c:pt idx="172">
                  <c:v>108148.6103700575</c:v>
                </c:pt>
                <c:pt idx="173">
                  <c:v>105873.42380122373</c:v>
                </c:pt>
                <c:pt idx="174">
                  <c:v>103631.80234566751</c:v>
                </c:pt>
                <c:pt idx="175">
                  <c:v>101424.12091667378</c:v>
                </c:pt>
                <c:pt idx="176">
                  <c:v>99250.684747879975</c:v>
                </c:pt>
                <c:pt idx="177">
                  <c:v>97111.733852917037</c:v>
                </c:pt>
                <c:pt idx="178">
                  <c:v>95007.4472834552</c:v>
                </c:pt>
                <c:pt idx="179">
                  <c:v>92937.947189550832</c:v>
                </c:pt>
                <c:pt idx="180">
                  <c:v>90903.302686777199</c:v>
                </c:pt>
                <c:pt idx="181">
                  <c:v>88903.533535096169</c:v>
                </c:pt>
                <c:pt idx="182">
                  <c:v>86938.613634803347</c:v>
                </c:pt>
                <c:pt idx="183">
                  <c:v>85008.474345167415</c:v>
                </c:pt>
                <c:pt idx="184">
                  <c:v>83113.007631597226</c:v>
                </c:pt>
                <c:pt idx="185">
                  <c:v>81252.069047316356</c:v>
                </c:pt>
                <c:pt idx="186">
                  <c:v>79425.480555614122</c:v>
                </c:pt>
                <c:pt idx="187">
                  <c:v>77633.03319878217</c:v>
                </c:pt>
                <c:pt idx="188">
                  <c:v>75874.489619843152</c:v>
                </c:pt>
                <c:pt idx="189">
                  <c:v>74149.586443139939</c:v>
                </c:pt>
                <c:pt idx="190">
                  <c:v>72458.036519785572</c:v>
                </c:pt>
                <c:pt idx="191">
                  <c:v>70799.531043879833</c:v>
                </c:pt>
                <c:pt idx="192">
                  <c:v>69173.741545284065</c:v>
                </c:pt>
                <c:pt idx="193">
                  <c:v>67580.321764613735</c:v>
                </c:pt>
                <c:pt idx="194">
                  <c:v>66018.909415962669</c:v>
                </c:pt>
                <c:pt idx="195">
                  <c:v>64489.127842716785</c:v>
                </c:pt>
                <c:pt idx="196">
                  <c:v>62990.587571650212</c:v>
                </c:pt>
                <c:pt idx="197">
                  <c:v>61522.887770326946</c:v>
                </c:pt>
                <c:pt idx="198">
                  <c:v>60085.617612655937</c:v>
                </c:pt>
                <c:pt idx="199">
                  <c:v>58678.357557271454</c:v>
                </c:pt>
                <c:pt idx="200">
                  <c:v>57300.68054323236</c:v>
                </c:pt>
                <c:pt idx="201">
                  <c:v>55952.153107356848</c:v>
                </c:pt>
                <c:pt idx="202">
                  <c:v>54632.336427332964</c:v>
                </c:pt>
                <c:pt idx="203">
                  <c:v>53340.787294571368</c:v>
                </c:pt>
                <c:pt idx="204">
                  <c:v>52077.059020595741</c:v>
                </c:pt>
                <c:pt idx="205">
                  <c:v>50840.702280598794</c:v>
                </c:pt>
                <c:pt idx="206">
                  <c:v>49631.265897628044</c:v>
                </c:pt>
                <c:pt idx="207">
                  <c:v>48448.297570706491</c:v>
                </c:pt>
                <c:pt idx="208">
                  <c:v>47291.344550038419</c:v>
                </c:pt>
                <c:pt idx="209">
                  <c:v>46159.954262300875</c:v>
                </c:pt>
                <c:pt idx="210">
                  <c:v>45053.674888876383</c:v>
                </c:pt>
                <c:pt idx="211">
                  <c:v>43972.055899742838</c:v>
                </c:pt>
                <c:pt idx="212">
                  <c:v>42914.648545601667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A-43C0-9F7F-0D0709B7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156744"/>
        <c:axId val="699156424"/>
      </c:lineChart>
      <c:dateAx>
        <c:axId val="588844560"/>
        <c:scaling>
          <c:orientation val="minMax"/>
        </c:scaling>
        <c:delete val="0"/>
        <c:axPos val="b"/>
        <c:numFmt formatCode="[$-409]mmmm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44880"/>
        <c:crosses val="autoZero"/>
        <c:auto val="1"/>
        <c:lblOffset val="100"/>
        <c:baseTimeUnit val="days"/>
      </c:dateAx>
      <c:valAx>
        <c:axId val="58884488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44560"/>
        <c:crosses val="autoZero"/>
        <c:crossBetween val="between"/>
        <c:dispUnits>
          <c:builtInUnit val="thousands"/>
        </c:dispUnits>
      </c:valAx>
      <c:valAx>
        <c:axId val="69915642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9156744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699156744"/>
        <c:scaling>
          <c:orientation val="minMax"/>
        </c:scaling>
        <c:delete val="1"/>
        <c:axPos val="b"/>
        <c:majorTickMark val="out"/>
        <c:minorTickMark val="none"/>
        <c:tickLblPos val="nextTo"/>
        <c:crossAx val="69915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2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SIR</a:t>
            </a:r>
            <a:r>
              <a:rPr lang="en-US" b="1" baseline="0">
                <a:solidFill>
                  <a:sysClr val="windowText" lastClr="000000"/>
                </a:solidFill>
              </a:rPr>
              <a:t> Covid Georgia Forecast</a:t>
            </a:r>
            <a:endParaRPr lang="en-US" b="1">
              <a:solidFill>
                <a:sysClr val="windowText" lastClr="000000"/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Sheet1!$AE$4</c:f>
              <c:strCache>
                <c:ptCount val="1"/>
                <c:pt idx="0">
                  <c:v>New_SIR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Sheet1!$AA$6:$AA$114</c:f>
              <c:numCache>
                <c:formatCode>m/d;@</c:formatCode>
                <c:ptCount val="10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</c:numCache>
            </c:numRef>
          </c:cat>
          <c:val>
            <c:numRef>
              <c:f>Sheet1!$AE$6:$AE$114</c:f>
              <c:numCache>
                <c:formatCode>0</c:formatCode>
                <c:ptCount val="109"/>
                <c:pt idx="0">
                  <c:v>77.523474157750115</c:v>
                </c:pt>
                <c:pt idx="1">
                  <c:v>82.126306058498812</c:v>
                </c:pt>
                <c:pt idx="2">
                  <c:v>86.999979848007797</c:v>
                </c:pt>
                <c:pt idx="3">
                  <c:v>92.160132246471221</c:v>
                </c:pt>
                <c:pt idx="4">
                  <c:v>97.623265755772309</c:v>
                </c:pt>
                <c:pt idx="5">
                  <c:v>103.40679199981582</c:v>
                </c:pt>
                <c:pt idx="6">
                  <c:v>109.52907664748909</c:v>
                </c:pt>
                <c:pt idx="7">
                  <c:v>116.00948589481413</c:v>
                </c:pt>
                <c:pt idx="8">
                  <c:v>122.86843446810235</c:v>
                </c:pt>
                <c:pt idx="9">
                  <c:v>130.12743509287066</c:v>
                </c:pt>
                <c:pt idx="10">
                  <c:v>137.80914935366309</c:v>
                </c:pt>
                <c:pt idx="11">
                  <c:v>145.93743984741332</c:v>
                </c:pt>
                <c:pt idx="12">
                  <c:v>154.53742350731</c:v>
                </c:pt>
                <c:pt idx="13">
                  <c:v>163.63552594486191</c:v>
                </c:pt>
                <c:pt idx="14">
                  <c:v>173.25953662471829</c:v>
                </c:pt>
                <c:pt idx="15">
                  <c:v>183.43866464926577</c:v>
                </c:pt>
                <c:pt idx="16">
                  <c:v>194.20359488772374</c:v>
                </c:pt>
                <c:pt idx="17">
                  <c:v>205.58654413691875</c:v>
                </c:pt>
                <c:pt idx="18">
                  <c:v>217.62131694757409</c:v>
                </c:pt>
                <c:pt idx="19">
                  <c:v>230.34336069034816</c:v>
                </c:pt>
                <c:pt idx="20">
                  <c:v>243.78981936938089</c:v>
                </c:pt>
                <c:pt idx="21">
                  <c:v>257.99958561718995</c:v>
                </c:pt>
                <c:pt idx="22">
                  <c:v>273.01335022285275</c:v>
                </c:pt>
                <c:pt idx="23">
                  <c:v>288.87364845477805</c:v>
                </c:pt>
                <c:pt idx="24">
                  <c:v>305.62490233960034</c:v>
                </c:pt>
                <c:pt idx="25">
                  <c:v>323.31345794901154</c:v>
                </c:pt>
                <c:pt idx="26">
                  <c:v>341.98761662623292</c:v>
                </c:pt>
                <c:pt idx="27">
                  <c:v>361.69765895279943</c:v>
                </c:pt>
                <c:pt idx="28">
                  <c:v>382.49586011380416</c:v>
                </c:pt>
                <c:pt idx="29">
                  <c:v>404.43649516547703</c:v>
                </c:pt>
                <c:pt idx="30">
                  <c:v>427.57583254261408</c:v>
                </c:pt>
                <c:pt idx="31">
                  <c:v>451.97211396492094</c:v>
                </c:pt>
                <c:pt idx="32">
                  <c:v>477.68551871078671</c:v>
                </c:pt>
                <c:pt idx="33">
                  <c:v>504.77811002490125</c:v>
                </c:pt>
                <c:pt idx="34">
                  <c:v>533.31376121299945</c:v>
                </c:pt>
                <c:pt idx="35">
                  <c:v>563.35805875414007</c:v>
                </c:pt>
                <c:pt idx="36">
                  <c:v>594.9781795296276</c:v>
                </c:pt>
                <c:pt idx="37">
                  <c:v>628.24273903034918</c:v>
                </c:pt>
                <c:pt idx="38">
                  <c:v>663.22160716356666</c:v>
                </c:pt>
                <c:pt idx="39">
                  <c:v>699.98568803951457</c:v>
                </c:pt>
                <c:pt idx="40">
                  <c:v>738.60665988232176</c:v>
                </c:pt>
                <c:pt idx="41">
                  <c:v>779.15667098380254</c:v>
                </c:pt>
                <c:pt idx="42">
                  <c:v>821.70798740958344</c:v>
                </c:pt>
                <c:pt idx="43">
                  <c:v>866.33258798243151</c:v>
                </c:pt>
                <c:pt idx="44">
                  <c:v>913.10170191721045</c:v>
                </c:pt>
                <c:pt idx="45">
                  <c:v>962.08528437607674</c:v>
                </c:pt>
                <c:pt idx="46">
                  <c:v>1013.3514251645865</c:v>
                </c:pt>
                <c:pt idx="47">
                  <c:v>1066.9656858130184</c:v>
                </c:pt>
                <c:pt idx="48">
                  <c:v>1122.9903603992134</c:v>
                </c:pt>
                <c:pt idx="49">
                  <c:v>1181.4836556876435</c:v>
                </c:pt>
                <c:pt idx="50">
                  <c:v>1242.4987865040421</c:v>
                </c:pt>
                <c:pt idx="51">
                  <c:v>1306.0829827578418</c:v>
                </c:pt>
                <c:pt idx="52">
                  <c:v>1372.276405189139</c:v>
                </c:pt>
                <c:pt idx="53">
                  <c:v>1441.1109677771638</c:v>
                </c:pt>
                <c:pt idx="54">
                  <c:v>1512.6090658291068</c:v>
                </c:pt>
                <c:pt idx="55">
                  <c:v>1586.7822100964258</c:v>
                </c:pt>
                <c:pt idx="56">
                  <c:v>1663.6295688654754</c:v>
                </c:pt>
                <c:pt idx="57">
                  <c:v>1743.1364218627205</c:v>
                </c:pt>
                <c:pt idx="58">
                  <c:v>1825.272532022158</c:v>
                </c:pt>
                <c:pt idx="59">
                  <c:v>1909.9904436978395</c:v>
                </c:pt>
                <c:pt idx="60">
                  <c:v>1997.2237187763603</c:v>
                </c:pt>
                <c:pt idx="61">
                  <c:v>2086.8851253524335</c:v>
                </c:pt>
                <c:pt idx="62">
                  <c:v>2178.8647971623068</c:v>
                </c:pt>
                <c:pt idx="63">
                  <c:v>2273.0283858017938</c:v>
                </c:pt>
                <c:pt idx="64">
                  <c:v>2369.2152318437293</c:v>
                </c:pt>
                <c:pt idx="65">
                  <c:v>2467.2365852555376</c:v>
                </c:pt>
                <c:pt idx="66">
                  <c:v>2566.8739099179147</c:v>
                </c:pt>
                <c:pt idx="67">
                  <c:v>2667.8773114547512</c:v>
                </c:pt>
                <c:pt idx="68">
                  <c:v>2769.964131871915</c:v>
                </c:pt>
                <c:pt idx="69">
                  <c:v>2872.8177585102458</c:v>
                </c:pt>
                <c:pt idx="70">
                  <c:v>2976.086698362953</c:v>
                </c:pt>
                <c:pt idx="71">
                  <c:v>3079.383971682837</c:v>
                </c:pt>
                <c:pt idx="72">
                  <c:v>3182.2868807802151</c:v>
                </c:pt>
                <c:pt idx="73">
                  <c:v>3284.3372107461182</c:v>
                </c:pt>
                <c:pt idx="74">
                  <c:v>3385.0419182739424</c:v>
                </c:pt>
                <c:pt idx="75">
                  <c:v>3483.8743625472853</c:v>
                </c:pt>
                <c:pt idx="76">
                  <c:v>3580.2761280777486</c:v>
                </c:pt>
                <c:pt idx="77">
                  <c:v>3673.6594832076225</c:v>
                </c:pt>
                <c:pt idx="78">
                  <c:v>3763.4105095797859</c:v>
                </c:pt>
                <c:pt idx="79">
                  <c:v>3848.892927124587</c:v>
                </c:pt>
                <c:pt idx="80">
                  <c:v>3929.4526260066341</c:v>
                </c:pt>
                <c:pt idx="81">
                  <c:v>4004.4229015991295</c:v>
                </c:pt>
                <c:pt idx="82">
                  <c:v>4073.1303711076616</c:v>
                </c:pt>
                <c:pt idx="83">
                  <c:v>4134.9015312749834</c:v>
                </c:pt>
                <c:pt idx="84">
                  <c:v>4189.0698961187445</c:v>
                </c:pt>
                <c:pt idx="85">
                  <c:v>4234.9836324723292</c:v>
                </c:pt>
                <c:pt idx="86">
                  <c:v>4272.0135899223242</c:v>
                </c:pt>
                <c:pt idx="87">
                  <c:v>4299.5616013746912</c:v>
                </c:pt>
                <c:pt idx="88">
                  <c:v>4317.0689118197915</c:v>
                </c:pt>
                <c:pt idx="89">
                  <c:v>4324.0245768241875</c:v>
                </c:pt>
                <c:pt idx="90">
                  <c:v>4319.9736597663432</c:v>
                </c:pt>
                <c:pt idx="91">
                  <c:v>4304.5250487049052</c:v>
                </c:pt>
                <c:pt idx="92">
                  <c:v>4277.3587107539934</c:v>
                </c:pt>
                <c:pt idx="93">
                  <c:v>4238.2322045106848</c:v>
                </c:pt>
                <c:pt idx="94">
                  <c:v>4186.9862797740498</c:v>
                </c:pt>
                <c:pt idx="95">
                  <c:v>4123.5494086062245</c:v>
                </c:pt>
                <c:pt idx="96">
                  <c:v>4047.9411125105689</c:v>
                </c:pt>
                <c:pt idx="97">
                  <c:v>3960.2739766470331</c:v>
                </c:pt>
                <c:pt idx="98">
                  <c:v>3860.7542727845721</c:v>
                </c:pt>
                <c:pt idx="99">
                  <c:v>3749.6811470638204</c:v>
                </c:pt>
                <c:pt idx="100">
                  <c:v>3627.4443653509661</c:v>
                </c:pt>
                <c:pt idx="101">
                  <c:v>3494.5206466002273</c:v>
                </c:pt>
                <c:pt idx="102">
                  <c:v>3351.4686517239024</c:v>
                </c:pt>
                <c:pt idx="103">
                  <c:v>3198.9227305195236</c:v>
                </c:pt>
                <c:pt idx="104">
                  <c:v>3037.5855608379643</c:v>
                </c:pt>
                <c:pt idx="105">
                  <c:v>2868.2198411722493</c:v>
                </c:pt>
                <c:pt idx="106">
                  <c:v>2691.6392192213098</c:v>
                </c:pt>
                <c:pt idx="107">
                  <c:v>2508.6986540286453</c:v>
                </c:pt>
                <c:pt idx="108">
                  <c:v>2320.2844176283106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A6-49D2-927C-850D90582020}"/>
            </c:ext>
          </c:extLst>
        </c:ser>
        <c:ser>
          <c:idx val="2"/>
          <c:order val="2"/>
          <c:tx>
            <c:strRef>
              <c:f>Sheet1!$AF$4</c:f>
              <c:strCache>
                <c:ptCount val="1"/>
                <c:pt idx="0">
                  <c:v>Rec_SIR</c:v>
                </c:pt>
              </c:strCache>
            </c:strRef>
          </c:tx>
          <c:spPr>
            <a:ln w="158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Sheet1!$AA$6:$AA$114</c:f>
              <c:numCache>
                <c:formatCode>m/d;@</c:formatCode>
                <c:ptCount val="109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  <c:pt idx="30">
                  <c:v>44105</c:v>
                </c:pt>
                <c:pt idx="31">
                  <c:v>44106</c:v>
                </c:pt>
                <c:pt idx="32">
                  <c:v>44107</c:v>
                </c:pt>
                <c:pt idx="33">
                  <c:v>44108</c:v>
                </c:pt>
                <c:pt idx="34">
                  <c:v>44109</c:v>
                </c:pt>
                <c:pt idx="35">
                  <c:v>44110</c:v>
                </c:pt>
                <c:pt idx="36">
                  <c:v>44111</c:v>
                </c:pt>
                <c:pt idx="37">
                  <c:v>44112</c:v>
                </c:pt>
                <c:pt idx="38">
                  <c:v>44113</c:v>
                </c:pt>
                <c:pt idx="39">
                  <c:v>44114</c:v>
                </c:pt>
                <c:pt idx="40">
                  <c:v>44115</c:v>
                </c:pt>
                <c:pt idx="41">
                  <c:v>44116</c:v>
                </c:pt>
                <c:pt idx="42">
                  <c:v>44117</c:v>
                </c:pt>
                <c:pt idx="43">
                  <c:v>44118</c:v>
                </c:pt>
                <c:pt idx="44">
                  <c:v>44119</c:v>
                </c:pt>
                <c:pt idx="45">
                  <c:v>44120</c:v>
                </c:pt>
                <c:pt idx="46">
                  <c:v>44121</c:v>
                </c:pt>
                <c:pt idx="47">
                  <c:v>44122</c:v>
                </c:pt>
                <c:pt idx="48">
                  <c:v>44123</c:v>
                </c:pt>
                <c:pt idx="49">
                  <c:v>44124</c:v>
                </c:pt>
                <c:pt idx="50">
                  <c:v>44125</c:v>
                </c:pt>
                <c:pt idx="51">
                  <c:v>44126</c:v>
                </c:pt>
                <c:pt idx="52">
                  <c:v>44127</c:v>
                </c:pt>
                <c:pt idx="53">
                  <c:v>44128</c:v>
                </c:pt>
                <c:pt idx="54">
                  <c:v>44129</c:v>
                </c:pt>
                <c:pt idx="55">
                  <c:v>44130</c:v>
                </c:pt>
                <c:pt idx="56">
                  <c:v>44131</c:v>
                </c:pt>
                <c:pt idx="57">
                  <c:v>44132</c:v>
                </c:pt>
                <c:pt idx="58">
                  <c:v>44133</c:v>
                </c:pt>
                <c:pt idx="59">
                  <c:v>44134</c:v>
                </c:pt>
                <c:pt idx="60">
                  <c:v>44135</c:v>
                </c:pt>
                <c:pt idx="61">
                  <c:v>44136</c:v>
                </c:pt>
                <c:pt idx="62">
                  <c:v>44137</c:v>
                </c:pt>
                <c:pt idx="63">
                  <c:v>44138</c:v>
                </c:pt>
                <c:pt idx="64">
                  <c:v>44139</c:v>
                </c:pt>
                <c:pt idx="65">
                  <c:v>44140</c:v>
                </c:pt>
                <c:pt idx="66">
                  <c:v>44141</c:v>
                </c:pt>
                <c:pt idx="67">
                  <c:v>44142</c:v>
                </c:pt>
                <c:pt idx="68">
                  <c:v>44143</c:v>
                </c:pt>
                <c:pt idx="69">
                  <c:v>44144</c:v>
                </c:pt>
                <c:pt idx="70">
                  <c:v>44145</c:v>
                </c:pt>
                <c:pt idx="71">
                  <c:v>44146</c:v>
                </c:pt>
                <c:pt idx="72">
                  <c:v>44147</c:v>
                </c:pt>
                <c:pt idx="73">
                  <c:v>44148</c:v>
                </c:pt>
                <c:pt idx="74">
                  <c:v>44149</c:v>
                </c:pt>
                <c:pt idx="75">
                  <c:v>44150</c:v>
                </c:pt>
                <c:pt idx="76">
                  <c:v>44151</c:v>
                </c:pt>
                <c:pt idx="77">
                  <c:v>44152</c:v>
                </c:pt>
                <c:pt idx="78">
                  <c:v>44153</c:v>
                </c:pt>
                <c:pt idx="79">
                  <c:v>44154</c:v>
                </c:pt>
                <c:pt idx="80">
                  <c:v>44155</c:v>
                </c:pt>
                <c:pt idx="81">
                  <c:v>44156</c:v>
                </c:pt>
                <c:pt idx="82">
                  <c:v>44157</c:v>
                </c:pt>
                <c:pt idx="83">
                  <c:v>44158</c:v>
                </c:pt>
                <c:pt idx="84">
                  <c:v>44159</c:v>
                </c:pt>
                <c:pt idx="85">
                  <c:v>44160</c:v>
                </c:pt>
                <c:pt idx="86">
                  <c:v>44161</c:v>
                </c:pt>
                <c:pt idx="87">
                  <c:v>44162</c:v>
                </c:pt>
                <c:pt idx="88">
                  <c:v>44163</c:v>
                </c:pt>
                <c:pt idx="89">
                  <c:v>44164</c:v>
                </c:pt>
                <c:pt idx="90">
                  <c:v>44165</c:v>
                </c:pt>
                <c:pt idx="91">
                  <c:v>44166</c:v>
                </c:pt>
                <c:pt idx="92">
                  <c:v>44167</c:v>
                </c:pt>
                <c:pt idx="93">
                  <c:v>44168</c:v>
                </c:pt>
                <c:pt idx="94">
                  <c:v>44169</c:v>
                </c:pt>
                <c:pt idx="95">
                  <c:v>44170</c:v>
                </c:pt>
                <c:pt idx="96">
                  <c:v>44171</c:v>
                </c:pt>
                <c:pt idx="97">
                  <c:v>44172</c:v>
                </c:pt>
                <c:pt idx="98">
                  <c:v>44173</c:v>
                </c:pt>
                <c:pt idx="99">
                  <c:v>44174</c:v>
                </c:pt>
                <c:pt idx="100">
                  <c:v>44175</c:v>
                </c:pt>
                <c:pt idx="101">
                  <c:v>44176</c:v>
                </c:pt>
                <c:pt idx="102">
                  <c:v>44177</c:v>
                </c:pt>
                <c:pt idx="103">
                  <c:v>44178</c:v>
                </c:pt>
                <c:pt idx="104">
                  <c:v>44179</c:v>
                </c:pt>
                <c:pt idx="105">
                  <c:v>44180</c:v>
                </c:pt>
                <c:pt idx="106">
                  <c:v>44181</c:v>
                </c:pt>
                <c:pt idx="107">
                  <c:v>44182</c:v>
                </c:pt>
                <c:pt idx="108">
                  <c:v>44183</c:v>
                </c:pt>
              </c:numCache>
            </c:numRef>
          </c:cat>
          <c:val>
            <c:numRef>
              <c:f>Sheet1!$AF$6:$AF$114</c:f>
              <c:numCache>
                <c:formatCode>0</c:formatCode>
                <c:ptCount val="109"/>
                <c:pt idx="0">
                  <c:v>43.060434184174589</c:v>
                </c:pt>
                <c:pt idx="1">
                  <c:v>45.627505008872028</c:v>
                </c:pt>
                <c:pt idx="2">
                  <c:v>48.346915155701254</c:v>
                </c:pt>
                <c:pt idx="3">
                  <c:v>51.227619257035798</c:v>
                </c:pt>
                <c:pt idx="4">
                  <c:v>54.279087773771693</c:v>
                </c:pt>
                <c:pt idx="5">
                  <c:v>57.511335412295665</c:v>
                </c:pt>
                <c:pt idx="6">
                  <c:v>60.934950945636956</c:v>
                </c:pt>
                <c:pt idx="7">
                  <c:v>64.561128487539293</c:v>
                </c:pt>
                <c:pt idx="8">
                  <c:v>68.401700266996215</c:v>
                </c:pt>
                <c:pt idx="9">
                  <c:v>72.469170949065756</c:v>
                </c:pt>
                <c:pt idx="10">
                  <c:v>76.776753545440783</c:v>
                </c:pt>
                <c:pt idx="11">
                  <c:v>81.338406955208029</c:v>
                </c:pt>
                <c:pt idx="12">
                  <c:v>86.168875172382513</c:v>
                </c:pt>
                <c:pt idx="13">
                  <c:v>91.283728192045373</c:v>
                </c:pt>
                <c:pt idx="14">
                  <c:v>96.699404641112778</c:v>
                </c:pt>
                <c:pt idx="15">
                  <c:v>102.43325615279718</c:v>
                </c:pt>
                <c:pt idx="16">
                  <c:v>108.50359349553037</c:v>
                </c:pt>
                <c:pt idx="17">
                  <c:v>114.92973445733537</c:v>
                </c:pt>
                <c:pt idx="18">
                  <c:v>121.7320534751957</c:v>
                </c:pt>
                <c:pt idx="19">
                  <c:v>128.93203298565572</c:v>
                </c:pt>
                <c:pt idx="20">
                  <c:v>136.55231645750223</c:v>
                </c:pt>
                <c:pt idx="21">
                  <c:v>144.61676304968364</c:v>
                </c:pt>
                <c:pt idx="22">
                  <c:v>153.15050381735887</c:v>
                </c:pt>
                <c:pt idx="23">
                  <c:v>162.17999936588581</c:v>
                </c:pt>
                <c:pt idx="24">
                  <c:v>171.73309882634521</c:v>
                </c:pt>
                <c:pt idx="25">
                  <c:v>181.83909999656407</c:v>
                </c:pt>
                <c:pt idx="26">
                  <c:v>192.52881045819959</c:v>
                </c:pt>
                <c:pt idx="27">
                  <c:v>203.83460944296985</c:v>
                </c:pt>
                <c:pt idx="28">
                  <c:v>215.7905101791639</c:v>
                </c:pt>
                <c:pt idx="29">
                  <c:v>228.4322224028042</c:v>
                </c:pt>
                <c:pt idx="30">
                  <c:v>241.79721466586807</c:v>
                </c:pt>
                <c:pt idx="31">
                  <c:v>255.92477601642668</c:v>
                </c:pt>
                <c:pt idx="32">
                  <c:v>270.85607656207003</c:v>
                </c:pt>
                <c:pt idx="33">
                  <c:v>286.63422635816369</c:v>
                </c:pt>
                <c:pt idx="34">
                  <c:v>303.3043319860044</c:v>
                </c:pt>
                <c:pt idx="35">
                  <c:v>320.91355010249663</c:v>
                </c:pt>
                <c:pt idx="36">
                  <c:v>339.5111371523044</c:v>
                </c:pt>
                <c:pt idx="37">
                  <c:v>359.14849433532527</c:v>
                </c:pt>
                <c:pt idx="38">
                  <c:v>379.87920681672858</c:v>
                </c:pt>
                <c:pt idx="39">
                  <c:v>401.75907605365865</c:v>
                </c:pt>
                <c:pt idx="40">
                  <c:v>424.8461439921648</c:v>
                </c:pt>
                <c:pt idx="41">
                  <c:v>449.20070776039483</c:v>
                </c:pt>
                <c:pt idx="42">
                  <c:v>474.88532334991669</c:v>
                </c:pt>
                <c:pt idx="43">
                  <c:v>501.96479663719947</c:v>
                </c:pt>
                <c:pt idx="44">
                  <c:v>530.50615995267071</c:v>
                </c:pt>
                <c:pt idx="45">
                  <c:v>560.57863225689653</c:v>
                </c:pt>
                <c:pt idx="46">
                  <c:v>592.25356083401493</c:v>
                </c:pt>
                <c:pt idx="47">
                  <c:v>625.60434226393772</c:v>
                </c:pt>
                <c:pt idx="48">
                  <c:v>660.70632028963701</c:v>
                </c:pt>
                <c:pt idx="49">
                  <c:v>697.636658057565</c:v>
                </c:pt>
                <c:pt idx="50">
                  <c:v>736.47418208165254</c:v>
                </c:pt>
                <c:pt idx="51">
                  <c:v>777.29919516921655</c:v>
                </c:pt>
                <c:pt idx="52">
                  <c:v>820.1932554557261</c:v>
                </c:pt>
                <c:pt idx="53">
                  <c:v>865.23891863089921</c:v>
                </c:pt>
                <c:pt idx="54">
                  <c:v>912.51944040789022</c:v>
                </c:pt>
                <c:pt idx="55">
                  <c:v>962.11843629826762</c:v>
                </c:pt>
                <c:pt idx="56">
                  <c:v>1014.1194958162341</c:v>
                </c:pt>
                <c:pt idx="57">
                  <c:v>1068.6057483556287</c:v>
                </c:pt>
                <c:pt idx="58">
                  <c:v>1125.6593781723423</c:v>
                </c:pt>
                <c:pt idx="59">
                  <c:v>1185.3610861728848</c:v>
                </c:pt>
                <c:pt idx="60">
                  <c:v>1247.7894965681189</c:v>
                </c:pt>
                <c:pt idx="61">
                  <c:v>1313.0205069093281</c:v>
                </c:pt>
                <c:pt idx="62">
                  <c:v>1381.126580592605</c:v>
                </c:pt>
                <c:pt idx="63">
                  <c:v>1452.1759816060221</c:v>
                </c:pt>
                <c:pt idx="64">
                  <c:v>1526.2319521103163</c:v>
                </c:pt>
                <c:pt idx="65">
                  <c:v>1603.3518343941287</c:v>
                </c:pt>
                <c:pt idx="66">
                  <c:v>1683.5861398325542</c:v>
                </c:pt>
                <c:pt idx="67">
                  <c:v>1766.9775687034598</c:v>
                </c:pt>
                <c:pt idx="68">
                  <c:v>1853.5599860755756</c:v>
                </c:pt>
                <c:pt idx="69">
                  <c:v>1943.3573604673002</c:v>
                </c:pt>
                <c:pt idx="70">
                  <c:v>2036.3826735709445</c:v>
                </c:pt>
                <c:pt idx="71">
                  <c:v>2132.6368110225521</c:v>
                </c:pt>
                <c:pt idx="72">
                  <c:v>2232.1074459449301</c:v>
                </c:pt>
                <c:pt idx="73">
                  <c:v>2334.7679287647552</c:v>
                </c:pt>
                <c:pt idx="74">
                  <c:v>2440.5761985606659</c:v>
                </c:pt>
                <c:pt idx="75">
                  <c:v>2549.4737328858537</c:v>
                </c:pt>
                <c:pt idx="76">
                  <c:v>2661.3845545682852</c:v>
                </c:pt>
                <c:pt idx="77">
                  <c:v>2776.2143153576908</c:v>
                </c:pt>
                <c:pt idx="78">
                  <c:v>2893.8494773923812</c:v>
                </c:pt>
                <c:pt idx="79">
                  <c:v>3014.1566142258307</c:v>
                </c:pt>
                <c:pt idx="80">
                  <c:v>3136.9818535111262</c:v>
                </c:pt>
                <c:pt idx="81">
                  <c:v>3262.150483318037</c:v>
                </c:pt>
                <c:pt idx="82">
                  <c:v>3389.4667433895811</c:v>
                </c:pt>
                <c:pt idx="83">
                  <c:v>3518.7138213766593</c:v>
                </c:pt>
                <c:pt idx="84">
                  <c:v>3649.6540721811325</c:v>
                </c:pt>
                <c:pt idx="85">
                  <c:v>3782.0294759676763</c:v>
                </c:pt>
                <c:pt idx="86">
                  <c:v>3915.5623471720464</c:v>
                </c:pt>
                <c:pt idx="87">
                  <c:v>4049.9563029651617</c:v>
                </c:pt>
                <c:pt idx="88">
                  <c:v>4184.8974951800774</c:v>
                </c:pt>
                <c:pt idx="89">
                  <c:v>4320.0561047555966</c:v>
                </c:pt>
                <c:pt idx="90">
                  <c:v>4455.0880924058001</c:v>
                </c:pt>
                <c:pt idx="91">
                  <c:v>4589.6371936260402</c:v>
                </c:pt>
                <c:pt idx="92">
                  <c:v>4723.33714045331</c:v>
                </c:pt>
                <c:pt idx="93">
                  <c:v>4855.8140867893962</c:v>
                </c:pt>
                <c:pt idx="94">
                  <c:v>4986.689208757758</c:v>
                </c:pt>
                <c:pt idx="95">
                  <c:v>5115.581446690514</c:v>
                </c:pt>
                <c:pt idx="96">
                  <c:v>5242.1103511151014</c:v>
                </c:pt>
                <c:pt idx="97">
                  <c:v>5365.8989917002036</c:v>
                </c:pt>
                <c:pt idx="98">
                  <c:v>5486.5768856740615</c:v>
                </c:pt>
                <c:pt idx="99">
                  <c:v>5603.7829008537519</c:v>
                </c:pt>
                <c:pt idx="100">
                  <c:v>5717.1680882000946</c:v>
                </c:pt>
                <c:pt idx="101">
                  <c:v>5826.3983997619071</c:v>
                </c:pt>
                <c:pt idx="102">
                  <c:v>5931.1572499846516</c:v>
                </c:pt>
                <c:pt idx="103">
                  <c:v>6031.1478815628798</c:v>
                </c:pt>
                <c:pt idx="104">
                  <c:v>6126.0955012110353</c:v>
                </c:pt>
                <c:pt idx="105">
                  <c:v>6215.7491557641479</c:v>
                </c:pt>
                <c:pt idx="106">
                  <c:v>6299.8833247276489</c:v>
                </c:pt>
                <c:pt idx="107">
                  <c:v>6378.2992115706147</c:v>
                </c:pt>
                <c:pt idx="108">
                  <c:v>6450.825722494541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A6-49D2-927C-850D90582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844560"/>
        <c:axId val="588844880"/>
      </c:lineChart>
      <c:lineChart>
        <c:grouping val="standard"/>
        <c:varyColors val="0"/>
        <c:ser>
          <c:idx val="1"/>
          <c:order val="1"/>
          <c:tx>
            <c:strRef>
              <c:f>Sheet1!$AG$4</c:f>
              <c:strCache>
                <c:ptCount val="1"/>
                <c:pt idx="0">
                  <c:v>Active_SIR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Sheet1!$AG$6:$AG$114</c:f>
              <c:numCache>
                <c:formatCode>0</c:formatCode>
                <c:ptCount val="109"/>
                <c:pt idx="0">
                  <c:v>262.46303997357563</c:v>
                </c:pt>
                <c:pt idx="1">
                  <c:v>298.9618410232024</c:v>
                </c:pt>
                <c:pt idx="2">
                  <c:v>337.61490571550894</c:v>
                </c:pt>
                <c:pt idx="3">
                  <c:v>378.54741870494445</c:v>
                </c:pt>
                <c:pt idx="4">
                  <c:v>421.89159668694515</c:v>
                </c:pt>
                <c:pt idx="5">
                  <c:v>467.78705327446528</c:v>
                </c:pt>
                <c:pt idx="6">
                  <c:v>516.38117897631764</c:v>
                </c:pt>
                <c:pt idx="7">
                  <c:v>567.82953638359254</c:v>
                </c:pt>
                <c:pt idx="8">
                  <c:v>622.29627058469873</c:v>
                </c:pt>
                <c:pt idx="9">
                  <c:v>679.95453472850363</c:v>
                </c:pt>
                <c:pt idx="10">
                  <c:v>740.98693053672605</c:v>
                </c:pt>
                <c:pt idx="11">
                  <c:v>805.58596342893134</c:v>
                </c:pt>
                <c:pt idx="12">
                  <c:v>873.95451176385905</c:v>
                </c:pt>
                <c:pt idx="13">
                  <c:v>946.30630951667536</c:v>
                </c:pt>
                <c:pt idx="14">
                  <c:v>1022.8664415002809</c:v>
                </c:pt>
                <c:pt idx="15">
                  <c:v>1103.8718499967495</c:v>
                </c:pt>
                <c:pt idx="16">
                  <c:v>1189.5718513889428</c:v>
                </c:pt>
                <c:pt idx="17">
                  <c:v>1280.2286610685264</c:v>
                </c:pt>
                <c:pt idx="18">
                  <c:v>1376.1179245409048</c:v>
                </c:pt>
                <c:pt idx="19">
                  <c:v>1477.5292522455975</c:v>
                </c:pt>
                <c:pt idx="20">
                  <c:v>1584.7667551574759</c:v>
                </c:pt>
                <c:pt idx="21">
                  <c:v>1698.149577724982</c:v>
                </c:pt>
                <c:pt idx="22">
                  <c:v>1818.0124241304757</c:v>
                </c:pt>
                <c:pt idx="23">
                  <c:v>1944.7060732193677</c:v>
                </c:pt>
                <c:pt idx="24">
                  <c:v>2078.5978767326228</c:v>
                </c:pt>
                <c:pt idx="25">
                  <c:v>2220.0722346850703</c:v>
                </c:pt>
                <c:pt idx="26">
                  <c:v>2369.5310408531036</c:v>
                </c:pt>
                <c:pt idx="27">
                  <c:v>2527.3940903629327</c:v>
                </c:pt>
                <c:pt idx="28">
                  <c:v>2694.099440297573</c:v>
                </c:pt>
                <c:pt idx="29">
                  <c:v>2870.1037130602463</c:v>
                </c:pt>
                <c:pt idx="30">
                  <c:v>3055.8823309369918</c:v>
                </c:pt>
                <c:pt idx="31">
                  <c:v>3251.9296688854847</c:v>
                </c:pt>
                <c:pt idx="32">
                  <c:v>3458.7591110342019</c:v>
                </c:pt>
                <c:pt idx="33">
                  <c:v>3676.9029947009394</c:v>
                </c:pt>
                <c:pt idx="34">
                  <c:v>3906.9124239279345</c:v>
                </c:pt>
                <c:pt idx="35">
                  <c:v>4149.3569325795779</c:v>
                </c:pt>
                <c:pt idx="36">
                  <c:v>4404.8239749569011</c:v>
                </c:pt>
                <c:pt idx="37">
                  <c:v>4673.918219651925</c:v>
                </c:pt>
                <c:pt idx="38">
                  <c:v>4957.2606199987631</c:v>
                </c:pt>
                <c:pt idx="39">
                  <c:v>5255.487231984619</c:v>
                </c:pt>
                <c:pt idx="40">
                  <c:v>5569.2477478747751</c:v>
                </c:pt>
                <c:pt idx="41">
                  <c:v>5899.2037110981819</c:v>
                </c:pt>
                <c:pt idx="42">
                  <c:v>6246.0263751578477</c:v>
                </c:pt>
                <c:pt idx="43">
                  <c:v>6610.3941665030798</c:v>
                </c:pt>
                <c:pt idx="44">
                  <c:v>6992.9897084676195</c:v>
                </c:pt>
                <c:pt idx="45">
                  <c:v>7394.4963605867997</c:v>
                </c:pt>
                <c:pt idx="46">
                  <c:v>7815.5942249173713</c:v>
                </c:pt>
                <c:pt idx="47">
                  <c:v>8256.955568466452</c:v>
                </c:pt>
                <c:pt idx="48">
                  <c:v>8719.2396085760283</c:v>
                </c:pt>
                <c:pt idx="49">
                  <c:v>9203.0866062061068</c:v>
                </c:pt>
                <c:pt idx="50">
                  <c:v>9709.1112106284963</c:v>
                </c:pt>
                <c:pt idx="51">
                  <c:v>10237.894998217122</c:v>
                </c:pt>
                <c:pt idx="52">
                  <c:v>10789.978147950535</c:v>
                </c:pt>
                <c:pt idx="53">
                  <c:v>11365.850197096799</c:v>
                </c:pt>
                <c:pt idx="54">
                  <c:v>11965.939822518016</c:v>
                </c:pt>
                <c:pt idx="55">
                  <c:v>12590.603596316174</c:v>
                </c:pt>
                <c:pt idx="56">
                  <c:v>13240.113669365415</c:v>
                </c:pt>
                <c:pt idx="57">
                  <c:v>13914.644342872507</c:v>
                </c:pt>
                <c:pt idx="58">
                  <c:v>14614.257496722323</c:v>
                </c:pt>
                <c:pt idx="59">
                  <c:v>15338.886854247277</c:v>
                </c:pt>
                <c:pt idx="60">
                  <c:v>16088.321076455519</c:v>
                </c:pt>
                <c:pt idx="61">
                  <c:v>16862.185694898624</c:v>
                </c:pt>
                <c:pt idx="62">
                  <c:v>17659.923911468326</c:v>
                </c:pt>
                <c:pt idx="63">
                  <c:v>18480.776315664098</c:v>
                </c:pt>
                <c:pt idx="64">
                  <c:v>19323.759595397511</c:v>
                </c:pt>
                <c:pt idx="65">
                  <c:v>20187.64434625892</c:v>
                </c:pt>
                <c:pt idx="66">
                  <c:v>21070.93211634428</c:v>
                </c:pt>
                <c:pt idx="67">
                  <c:v>21971.831859095568</c:v>
                </c:pt>
                <c:pt idx="68">
                  <c:v>22888.236004891907</c:v>
                </c:pt>
                <c:pt idx="69">
                  <c:v>23817.696402934853</c:v>
                </c:pt>
                <c:pt idx="70">
                  <c:v>24757.400427726861</c:v>
                </c:pt>
                <c:pt idx="71">
                  <c:v>25704.147588387139</c:v>
                </c:pt>
                <c:pt idx="72">
                  <c:v>26654.327023222424</c:v>
                </c:pt>
                <c:pt idx="73">
                  <c:v>27603.896305203787</c:v>
                </c:pt>
                <c:pt idx="74">
                  <c:v>28548.362024917064</c:v>
                </c:pt>
                <c:pt idx="75">
                  <c:v>29482.762654578495</c:v>
                </c:pt>
                <c:pt idx="76">
                  <c:v>30401.654228087958</c:v>
                </c:pt>
                <c:pt idx="77">
                  <c:v>31299.09939593789</c:v>
                </c:pt>
                <c:pt idx="78">
                  <c:v>32168.660428125295</c:v>
                </c:pt>
                <c:pt idx="79">
                  <c:v>33003.396741024051</c:v>
                </c:pt>
                <c:pt idx="80">
                  <c:v>33795.867513519566</c:v>
                </c:pt>
                <c:pt idx="81">
                  <c:v>34538.139931800659</c:v>
                </c:pt>
                <c:pt idx="82">
                  <c:v>35221.803559518739</c:v>
                </c:pt>
                <c:pt idx="83">
                  <c:v>35837.991269417063</c:v>
                </c:pt>
                <c:pt idx="84">
                  <c:v>36377.407093354675</c:v>
                </c:pt>
                <c:pt idx="85">
                  <c:v>36830.361249859328</c:v>
                </c:pt>
                <c:pt idx="86">
                  <c:v>37186.812492609606</c:v>
                </c:pt>
                <c:pt idx="87">
                  <c:v>37436.417791019136</c:v>
                </c:pt>
                <c:pt idx="88">
                  <c:v>37568.589207658835</c:v>
                </c:pt>
                <c:pt idx="89">
                  <c:v>37572.557679727426</c:v>
                </c:pt>
                <c:pt idx="90">
                  <c:v>37437.443247087969</c:v>
                </c:pt>
                <c:pt idx="91">
                  <c:v>37152.331102166834</c:v>
                </c:pt>
                <c:pt idx="92">
                  <c:v>36706.352672467518</c:v>
                </c:pt>
                <c:pt idx="93">
                  <c:v>36088.770790188806</c:v>
                </c:pt>
                <c:pt idx="94">
                  <c:v>35289.067861205098</c:v>
                </c:pt>
                <c:pt idx="95">
                  <c:v>34297.035823120808</c:v>
                </c:pt>
                <c:pt idx="96">
                  <c:v>33102.866584516276</c:v>
                </c:pt>
                <c:pt idx="97">
                  <c:v>31697.241569463105</c:v>
                </c:pt>
                <c:pt idx="98">
                  <c:v>30071.418956573616</c:v>
                </c:pt>
                <c:pt idx="99">
                  <c:v>28217.317202783684</c:v>
                </c:pt>
                <c:pt idx="100">
                  <c:v>26127.593479934556</c:v>
                </c:pt>
                <c:pt idx="101">
                  <c:v>23795.715726772876</c:v>
                </c:pt>
                <c:pt idx="102">
                  <c:v>21216.027128512127</c:v>
                </c:pt>
                <c:pt idx="103">
                  <c:v>18383.801977468771</c:v>
                </c:pt>
                <c:pt idx="104">
                  <c:v>15295.2920370957</c:v>
                </c:pt>
                <c:pt idx="105">
                  <c:v>11947.762722503801</c:v>
                </c:pt>
                <c:pt idx="106">
                  <c:v>8339.5186169974622</c:v>
                </c:pt>
                <c:pt idx="107">
                  <c:v>4469.9180594554928</c:v>
                </c:pt>
                <c:pt idx="108">
                  <c:v>339.37675458926242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A6-49D2-927C-850D90582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775480"/>
        <c:axId val="290777720"/>
      </c:lineChart>
      <c:dateAx>
        <c:axId val="588844560"/>
        <c:scaling>
          <c:orientation val="minMax"/>
        </c:scaling>
        <c:delete val="0"/>
        <c:axPos val="b"/>
        <c:numFmt formatCode="m/d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44880"/>
        <c:crosses val="autoZero"/>
        <c:auto val="0"/>
        <c:lblOffset val="100"/>
        <c:baseTimeUnit val="days"/>
      </c:dateAx>
      <c:valAx>
        <c:axId val="58884488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844560"/>
        <c:crosses val="autoZero"/>
        <c:crossBetween val="between"/>
        <c:dispUnits>
          <c:builtInUnit val="thousands"/>
        </c:dispUnits>
      </c:valAx>
      <c:valAx>
        <c:axId val="290777720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775480"/>
        <c:crosses val="max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catAx>
        <c:axId val="290775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90777720"/>
        <c:crosses val="autoZero"/>
        <c:auto val="1"/>
        <c:lblAlgn val="ctr"/>
        <c:lblOffset val="100"/>
        <c:tickLblSkip val="1"/>
        <c:tickMarkSkip val="1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12</xdr:row>
      <xdr:rowOff>0</xdr:rowOff>
    </xdr:from>
    <xdr:to>
      <xdr:col>26</xdr:col>
      <xdr:colOff>0</xdr:colOff>
      <xdr:row>26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6AE160A-8FB0-485F-9C13-EE0BD1D54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26</xdr:row>
      <xdr:rowOff>0</xdr:rowOff>
    </xdr:from>
    <xdr:to>
      <xdr:col>26</xdr:col>
      <xdr:colOff>0</xdr:colOff>
      <xdr:row>40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131173C-0111-4800-9F97-8A0B7E7FC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0</xdr:colOff>
      <xdr:row>46</xdr:row>
      <xdr:rowOff>0</xdr:rowOff>
    </xdr:from>
    <xdr:to>
      <xdr:col>40</xdr:col>
      <xdr:colOff>0</xdr:colOff>
      <xdr:row>60</xdr:row>
      <xdr:rowOff>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67179C4-3FE5-4464-B9F3-FF4E0D986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609599</xdr:colOff>
      <xdr:row>39</xdr:row>
      <xdr:rowOff>0</xdr:rowOff>
    </xdr:from>
    <xdr:to>
      <xdr:col>25</xdr:col>
      <xdr:colOff>609599</xdr:colOff>
      <xdr:row>53</xdr:row>
      <xdr:rowOff>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7AB122A-122C-4045-A035-839C4BE240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0</xdr:colOff>
      <xdr:row>18</xdr:row>
      <xdr:rowOff>0</xdr:rowOff>
    </xdr:from>
    <xdr:to>
      <xdr:col>40</xdr:col>
      <xdr:colOff>0</xdr:colOff>
      <xdr:row>32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7E5D3C7-FF62-4952-B617-574F0514F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0</xdr:colOff>
      <xdr:row>32</xdr:row>
      <xdr:rowOff>0</xdr:rowOff>
    </xdr:from>
    <xdr:to>
      <xdr:col>40</xdr:col>
      <xdr:colOff>0</xdr:colOff>
      <xdr:row>46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61BFDC3C-3CD3-48E9-9779-99D8576B6C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0</xdr:colOff>
      <xdr:row>32</xdr:row>
      <xdr:rowOff>0</xdr:rowOff>
    </xdr:from>
    <xdr:to>
      <xdr:col>49</xdr:col>
      <xdr:colOff>0</xdr:colOff>
      <xdr:row>46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39F5EA5-9297-4C03-B706-344CCF516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0</xdr:colOff>
      <xdr:row>18</xdr:row>
      <xdr:rowOff>0</xdr:rowOff>
    </xdr:from>
    <xdr:to>
      <xdr:col>49</xdr:col>
      <xdr:colOff>0</xdr:colOff>
      <xdr:row>32</xdr:row>
      <xdr:rowOff>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07B9110-C5FC-41BA-AC75-517AD59016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40</xdr:col>
      <xdr:colOff>39512</xdr:colOff>
      <xdr:row>12</xdr:row>
      <xdr:rowOff>0</xdr:rowOff>
    </xdr:from>
    <xdr:ext cx="263655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0983D1E-7DF1-4516-A34F-9D0D40762C8D}"/>
                </a:ext>
              </a:extLst>
            </xdr:cNvPr>
            <xdr:cNvSpPr txBox="1"/>
          </xdr:nvSpPr>
          <xdr:spPr>
            <a:xfrm>
              <a:off x="26576162" y="2286000"/>
              <a:ext cx="263655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𝑰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𝑰𝒏𝒇𝒆𝒄𝒕𝒊𝒐𝒏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𝑹𝒂𝒕𝒆</m:t>
                    </m:r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20" name="TextBox 19">
              <a:extLst>
                <a:ext uri="{FF2B5EF4-FFF2-40B4-BE49-F238E27FC236}">
                  <a16:creationId xmlns:a16="http://schemas.microsoft.com/office/drawing/2014/main" id="{C0983D1E-7DF1-4516-A34F-9D0D40762C8D}"/>
                </a:ext>
              </a:extLst>
            </xdr:cNvPr>
            <xdr:cNvSpPr txBox="1"/>
          </xdr:nvSpPr>
          <xdr:spPr>
            <a:xfrm>
              <a:off x="26576162" y="2286000"/>
              <a:ext cx="263655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latin typeface="Cambria Math" panose="02040503050406030204" pitchFamily="18" charset="0"/>
                </a:rPr>
                <a:t>𝑺_𝒕=𝑺_(𝒕−𝟏)−𝑺_(𝒕−𝟏)</a:t>
              </a:r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100" b="1" i="0">
                  <a:latin typeface="Cambria Math" panose="02040503050406030204" pitchFamily="18" charset="0"/>
                </a:rPr>
                <a:t>𝑰_(𝒕−𝟏)</a:t>
              </a:r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×𝑰𝒏𝒇𝒆𝒄𝒕𝒊𝒐𝒏 𝑹𝒂𝒕𝒆</a:t>
              </a:r>
              <a:endParaRPr lang="en-US" sz="1100" b="1"/>
            </a:p>
          </xdr:txBody>
        </xdr:sp>
      </mc:Fallback>
    </mc:AlternateContent>
    <xdr:clientData/>
  </xdr:oneCellAnchor>
  <xdr:oneCellAnchor>
    <xdr:from>
      <xdr:col>40</xdr:col>
      <xdr:colOff>51954</xdr:colOff>
      <xdr:row>12</xdr:row>
      <xdr:rowOff>188950</xdr:rowOff>
    </xdr:from>
    <xdr:ext cx="4143891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9EE807BC-51A2-4279-935C-94B1A37D124C}"/>
                </a:ext>
              </a:extLst>
            </xdr:cNvPr>
            <xdr:cNvSpPr txBox="1"/>
          </xdr:nvSpPr>
          <xdr:spPr>
            <a:xfrm>
              <a:off x="26588604" y="2474950"/>
              <a:ext cx="41438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𝑰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𝑰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𝑰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𝑰𝒏𝒇𝒆𝒄𝒕𝒊𝒐𝒏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𝑹𝒂𝒕𝒆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𝑰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𝑹𝒆𝒎𝒐𝒗𝒂𝒍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𝑹𝒂𝒕𝒆</m:t>
                    </m:r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id="{9EE807BC-51A2-4279-935C-94B1A37D124C}"/>
                </a:ext>
              </a:extLst>
            </xdr:cNvPr>
            <xdr:cNvSpPr txBox="1"/>
          </xdr:nvSpPr>
          <xdr:spPr>
            <a:xfrm>
              <a:off x="26588604" y="2474950"/>
              <a:ext cx="4143891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latin typeface="Cambria Math" panose="02040503050406030204" pitchFamily="18" charset="0"/>
                </a:rPr>
                <a:t>𝑰_𝒕=𝑰_(𝒕−𝟏)+𝑺_(𝒕−𝟏)</a:t>
              </a:r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100" b="1" i="0">
                  <a:latin typeface="Cambria Math" panose="02040503050406030204" pitchFamily="18" charset="0"/>
                </a:rPr>
                <a:t>𝑰_(𝒕−𝟏)</a:t>
              </a:r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×𝑰𝒏𝒇𝒆𝒄𝒕𝒊𝒐𝒏 𝑹𝒂𝒕𝒆−𝑰_(𝒕−𝟏)×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𝑹𝒆𝒎𝒐𝒗𝒂𝒍 𝑹𝒂𝒕𝒆</a:t>
              </a:r>
              <a:endParaRPr lang="en-US" sz="1100" b="1"/>
            </a:p>
          </xdr:txBody>
        </xdr:sp>
      </mc:Fallback>
    </mc:AlternateContent>
    <xdr:clientData/>
  </xdr:oneCellAnchor>
  <xdr:oneCellAnchor>
    <xdr:from>
      <xdr:col>40</xdr:col>
      <xdr:colOff>0</xdr:colOff>
      <xdr:row>13</xdr:row>
      <xdr:rowOff>187153</xdr:rowOff>
    </xdr:from>
    <xdr:ext cx="210750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ECEE6D9B-C2FD-4410-B667-855414B0CEB0}"/>
                </a:ext>
              </a:extLst>
            </xdr:cNvPr>
            <xdr:cNvSpPr txBox="1"/>
          </xdr:nvSpPr>
          <xdr:spPr>
            <a:xfrm>
              <a:off x="26536650" y="2663653"/>
              <a:ext cx="21075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𝑹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𝑹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𝟏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</a:rPr>
                      <m:t>+</m:t>
                    </m:r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𝑰</m:t>
                        </m:r>
                      </m:e>
                      <m:sub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𝒕</m:t>
                        </m:r>
                      </m:sub>
                    </m:sSub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𝑹𝒆𝒎𝒐𝒗𝒂𝒍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𝑹𝒂𝒕𝒆</m:t>
                    </m:r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22" name="TextBox 21">
              <a:extLst>
                <a:ext uri="{FF2B5EF4-FFF2-40B4-BE49-F238E27FC236}">
                  <a16:creationId xmlns:a16="http://schemas.microsoft.com/office/drawing/2014/main" id="{ECEE6D9B-C2FD-4410-B667-855414B0CEB0}"/>
                </a:ext>
              </a:extLst>
            </xdr:cNvPr>
            <xdr:cNvSpPr txBox="1"/>
          </xdr:nvSpPr>
          <xdr:spPr>
            <a:xfrm>
              <a:off x="26536650" y="2663653"/>
              <a:ext cx="210750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latin typeface="Cambria Math" panose="02040503050406030204" pitchFamily="18" charset="0"/>
                </a:rPr>
                <a:t>𝑹_𝒕=𝑹_(𝒕−𝟏)+𝑰_𝒕</a:t>
              </a:r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𝑹𝒆𝒎𝒐𝒗𝒂𝒍 𝑹𝒂𝒕𝒆</a:t>
              </a:r>
              <a:endParaRPr lang="en-US" sz="1100" b="1"/>
            </a:p>
          </xdr:txBody>
        </xdr:sp>
      </mc:Fallback>
    </mc:AlternateContent>
    <xdr:clientData/>
  </xdr:oneCellAnchor>
  <xdr:oneCellAnchor>
    <xdr:from>
      <xdr:col>37</xdr:col>
      <xdr:colOff>600075</xdr:colOff>
      <xdr:row>15</xdr:row>
      <xdr:rowOff>0</xdr:rowOff>
    </xdr:from>
    <xdr:ext cx="4379789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4ED0EC2C-AFB9-4433-B746-250BCDB143AC}"/>
                </a:ext>
              </a:extLst>
            </xdr:cNvPr>
            <xdr:cNvSpPr txBox="1"/>
          </xdr:nvSpPr>
          <xdr:spPr>
            <a:xfrm>
              <a:off x="25307925" y="2857500"/>
              <a:ext cx="4379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𝑰𝒏𝒇𝒆𝒄𝒕𝒊𝒐𝒏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𝑹𝒂𝒕𝒆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type m:val="lin"/>
                        <m:ctrlP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𝑪𝒐𝒏𝒕𝒂𝒄𝒕</m:t>
                        </m:r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𝑹𝒂𝒕𝒆</m:t>
                        </m:r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×</m:t>
                        </m:r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𝑻𝒓𝒂𝒏𝒔𝒎𝒊𝒔𝒔𝒊𝒃𝒊𝒍𝒊𝒕𝒚</m:t>
                        </m:r>
                      </m:num>
                      <m:den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𝑺𝒖𝒔𝒄𝒆𝒑𝒕𝒊𝒃𝒍𝒆</m:t>
                        </m:r>
                      </m:den>
                    </m:f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23" name="TextBox 22">
              <a:extLst>
                <a:ext uri="{FF2B5EF4-FFF2-40B4-BE49-F238E27FC236}">
                  <a16:creationId xmlns:a16="http://schemas.microsoft.com/office/drawing/2014/main" id="{4ED0EC2C-AFB9-4433-B746-250BCDB143AC}"/>
                </a:ext>
              </a:extLst>
            </xdr:cNvPr>
            <xdr:cNvSpPr txBox="1"/>
          </xdr:nvSpPr>
          <xdr:spPr>
            <a:xfrm>
              <a:off x="25307925" y="2857500"/>
              <a:ext cx="4379789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𝑰𝒏𝒇𝒆𝒄𝒕𝒊𝒐𝒏 𝑹𝒂𝒕𝒆=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𝑪𝒐𝒏𝒕𝒂𝒄𝒕 𝑹𝒂𝒕𝒆 ×𝑻𝒓𝒂𝒏𝒔𝒎𝒊𝒔𝒔𝒊𝒃𝒊𝒍𝒊𝒕𝒚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〗∕𝑺𝒖𝒔𝒄𝒆𝒑𝒕𝒊𝒃𝒍𝒆</a:t>
              </a:r>
              <a:endParaRPr lang="en-US" sz="1100" b="1"/>
            </a:p>
          </xdr:txBody>
        </xdr:sp>
      </mc:Fallback>
    </mc:AlternateContent>
    <xdr:clientData/>
  </xdr:oneCellAnchor>
  <xdr:oneCellAnchor>
    <xdr:from>
      <xdr:col>37</xdr:col>
      <xdr:colOff>600075</xdr:colOff>
      <xdr:row>16</xdr:row>
      <xdr:rowOff>0</xdr:rowOff>
    </xdr:from>
    <xdr:ext cx="342106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E8CA9360-305F-4444-81E9-0E438AA1C686}"/>
                </a:ext>
              </a:extLst>
            </xdr:cNvPr>
            <xdr:cNvSpPr txBox="1"/>
          </xdr:nvSpPr>
          <xdr:spPr>
            <a:xfrm>
              <a:off x="25307925" y="3048000"/>
              <a:ext cx="34210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𝑹𝒆𝒎𝒐𝒗𝒂𝒍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𝑹𝒂𝒕𝒆</m:t>
                    </m:r>
                    <m:r>
                      <a:rPr lang="en-US" sz="1100" b="1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−(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𝟏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−</m:t>
                    </m:r>
                    <m:f>
                      <m:fPr>
                        <m:type m:val="lin"/>
                        <m:ctrlP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𝟏</m:t>
                        </m:r>
                      </m:num>
                      <m:den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𝑫𝒖𝒓𝒂𝒕𝒊𝒐𝒏</m:t>
                        </m:r>
                        <m:r>
                          <a:rPr lang="en-US" sz="1100" b="1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)</m:t>
                        </m:r>
                      </m:den>
                    </m:f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+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𝑻𝒊𝒎𝒆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n-US" sz="1100" b="1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𝑳𝒂𝒈</m:t>
                    </m:r>
                  </m:oMath>
                </m:oMathPara>
              </a14:m>
              <a:endParaRPr lang="en-US" sz="1100" b="1"/>
            </a:p>
          </xdr:txBody>
        </xdr:sp>
      </mc:Choice>
      <mc:Fallback xmlns="">
        <xdr:sp macro="" textlink="">
          <xdr:nvSpPr>
            <xdr:cNvPr id="24" name="TextBox 23">
              <a:extLst>
                <a:ext uri="{FF2B5EF4-FFF2-40B4-BE49-F238E27FC236}">
                  <a16:creationId xmlns:a16="http://schemas.microsoft.com/office/drawing/2014/main" id="{E8CA9360-305F-4444-81E9-0E438AA1C686}"/>
                </a:ext>
              </a:extLst>
            </xdr:cNvPr>
            <xdr:cNvSpPr txBox="1"/>
          </xdr:nvSpPr>
          <xdr:spPr>
            <a:xfrm>
              <a:off x="25307925" y="3048000"/>
              <a:ext cx="342106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US" sz="1100" b="1" i="0">
                  <a:latin typeface="Cambria Math" panose="02040503050406030204" pitchFamily="18" charset="0"/>
                  <a:ea typeface="Cambria Math" panose="02040503050406030204" pitchFamily="18" charset="0"/>
                </a:rPr>
                <a:t>𝑹𝒆𝒎𝒐𝒗𝒂𝒍 𝑹𝒂𝒕𝒆=</a:t>
              </a:r>
              <a:r>
                <a:rPr lang="en-US" sz="1100" b="1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𝟏−(𝟏−𝟏∕〖𝑫𝒖𝒓𝒂𝒕𝒊𝒐𝒏)〗+𝑻𝒊𝒎𝒆 𝑳𝒂𝒈</a:t>
              </a:r>
              <a:endParaRPr lang="en-US" sz="1100" b="1"/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0.04305</cdr:x>
      <cdr:y>0.10786</cdr:y>
    </cdr:from>
    <cdr:to>
      <cdr:x>0.50492</cdr:x>
      <cdr:y>0.38643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05236E0-7D38-4796-9E4F-111641224AC8}"/>
            </a:ext>
          </a:extLst>
        </cdr:cNvPr>
        <cdr:cNvSpPr txBox="1"/>
      </cdr:nvSpPr>
      <cdr:spPr>
        <a:xfrm xmlns:a="http://schemas.openxmlformats.org/drawingml/2006/main">
          <a:off x="235121" y="289982"/>
          <a:ext cx="2522521" cy="748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a-GE" sz="1100" baseline="0">
              <a:effectLst/>
              <a:latin typeface="+mn-lt"/>
              <a:ea typeface="+mn-ea"/>
              <a:cs typeface="+mn-cs"/>
            </a:rPr>
            <a:t>29 ნოემბერს პიკი და 90% ნდობის ინტერვალი</a:t>
          </a:r>
        </a:p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ka-GE" sz="1100" b="0" baseline="0">
              <a:effectLst/>
              <a:latin typeface="+mn-lt"/>
              <a:ea typeface="+mn-ea"/>
              <a:cs typeface="+mn-cs"/>
            </a:rPr>
            <a:t>   აქტიური: </a:t>
          </a:r>
          <a:r>
            <a:rPr lang="ka-GE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37573</a:t>
          </a:r>
          <a:r>
            <a:rPr lang="en-US" sz="11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± 1236</a:t>
          </a:r>
          <a:endParaRPr lang="ka-GE" sz="1100" b="0">
            <a:solidFill>
              <a:srgbClr val="FF0000"/>
            </a:solidFill>
          </a:endParaRPr>
        </a:p>
        <a:p xmlns:a="http://schemas.openxmlformats.org/drawingml/2006/main">
          <a:r>
            <a:rPr lang="ka-GE" sz="1100" b="0"/>
            <a:t>   ახალი შემთხვევები:</a:t>
          </a:r>
          <a:r>
            <a:rPr lang="ka-GE" sz="1100" b="0" baseline="0"/>
            <a:t> </a:t>
          </a:r>
          <a:r>
            <a:rPr lang="ka-GE" sz="1100" b="0" baseline="0">
              <a:solidFill>
                <a:srgbClr val="FF0000"/>
              </a:solidFill>
            </a:rPr>
            <a:t>4324</a:t>
          </a:r>
          <a:r>
            <a:rPr lang="en-US" sz="1100" b="0" baseline="0">
              <a:solidFill>
                <a:srgbClr val="FF0000"/>
              </a:solidFill>
            </a:rPr>
            <a:t>   ± 161</a:t>
          </a:r>
          <a:endParaRPr lang="ka-GE" sz="1100" b="0" baseline="0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worldometers.info/coronavirus/country/geor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DE225-E7D6-48B5-AB88-24A8BD2CB0FE}">
  <dimension ref="B2:AM272"/>
  <sheetViews>
    <sheetView showGridLines="0" tabSelected="1" zoomScale="124" zoomScaleNormal="130" workbookViewId="0"/>
  </sheetViews>
  <sheetFormatPr defaultRowHeight="15" x14ac:dyDescent="0.25"/>
  <cols>
    <col min="7" max="7" width="10.42578125" bestFit="1" customWidth="1"/>
    <col min="15" max="15" width="10.42578125" bestFit="1" customWidth="1"/>
    <col min="16" max="16" width="10.42578125" customWidth="1"/>
    <col min="17" max="17" width="11.140625" bestFit="1" customWidth="1"/>
    <col min="18" max="18" width="10.42578125" customWidth="1"/>
    <col min="20" max="20" width="9.7109375" bestFit="1" customWidth="1"/>
    <col min="21" max="21" width="9" bestFit="1" customWidth="1"/>
    <col min="22" max="22" width="12" bestFit="1" customWidth="1"/>
    <col min="27" max="27" width="9.85546875" bestFit="1" customWidth="1"/>
    <col min="28" max="28" width="11.28515625" bestFit="1" customWidth="1"/>
    <col min="29" max="29" width="8.42578125" bestFit="1" customWidth="1"/>
    <col min="30" max="30" width="10.42578125" bestFit="1" customWidth="1"/>
    <col min="31" max="32" width="9.140625" customWidth="1"/>
    <col min="33" max="33" width="11.7109375" bestFit="1" customWidth="1"/>
    <col min="35" max="35" width="15" bestFit="1" customWidth="1"/>
    <col min="37" max="37" width="11.5703125" bestFit="1" customWidth="1"/>
  </cols>
  <sheetData>
    <row r="2" spans="2:39" x14ac:dyDescent="0.25">
      <c r="B2" s="30" t="s">
        <v>46</v>
      </c>
      <c r="C2" s="3" t="s">
        <v>7</v>
      </c>
      <c r="AA2" s="15" t="s">
        <v>45</v>
      </c>
      <c r="AB2" s="3" t="s">
        <v>44</v>
      </c>
    </row>
    <row r="4" spans="2:39" x14ac:dyDescent="0.25">
      <c r="B4" s="5" t="s">
        <v>0</v>
      </c>
      <c r="C4" s="5" t="s">
        <v>1</v>
      </c>
      <c r="D4" s="5" t="s">
        <v>2</v>
      </c>
      <c r="E4" s="5" t="s">
        <v>3</v>
      </c>
      <c r="F4" s="7" t="s">
        <v>4</v>
      </c>
      <c r="G4" s="5" t="s">
        <v>5</v>
      </c>
      <c r="H4" s="5" t="s">
        <v>6</v>
      </c>
      <c r="J4" s="5" t="s">
        <v>0</v>
      </c>
      <c r="K4" s="5" t="s">
        <v>8</v>
      </c>
      <c r="L4" s="5" t="s">
        <v>3</v>
      </c>
      <c r="M4" s="5" t="s">
        <v>15</v>
      </c>
      <c r="N4" s="5" t="s">
        <v>2</v>
      </c>
      <c r="O4" s="5" t="s">
        <v>14</v>
      </c>
      <c r="P4" s="5" t="s">
        <v>39</v>
      </c>
      <c r="Q4" s="5" t="s">
        <v>18</v>
      </c>
      <c r="R4" s="5" t="s">
        <v>17</v>
      </c>
      <c r="T4" s="11" t="s">
        <v>16</v>
      </c>
      <c r="U4" s="5" t="s">
        <v>15</v>
      </c>
      <c r="V4" s="5" t="s">
        <v>14</v>
      </c>
      <c r="X4" s="4"/>
      <c r="AA4" s="5" t="s">
        <v>0</v>
      </c>
      <c r="AB4" s="5" t="s">
        <v>19</v>
      </c>
      <c r="AC4" s="5" t="s">
        <v>20</v>
      </c>
      <c r="AD4" s="5" t="s">
        <v>5</v>
      </c>
      <c r="AE4" s="5" t="s">
        <v>37</v>
      </c>
      <c r="AF4" s="5" t="s">
        <v>38</v>
      </c>
      <c r="AG4" s="5" t="s">
        <v>40</v>
      </c>
      <c r="AI4" s="24" t="s">
        <v>21</v>
      </c>
      <c r="AJ4" s="16">
        <v>6.4166373588154793</v>
      </c>
      <c r="AL4" t="s">
        <v>26</v>
      </c>
    </row>
    <row r="5" spans="2:39" x14ac:dyDescent="0.25">
      <c r="B5" s="2">
        <v>43876</v>
      </c>
      <c r="C5">
        <v>0</v>
      </c>
      <c r="D5">
        <v>0</v>
      </c>
      <c r="E5">
        <v>0</v>
      </c>
      <c r="F5" s="8">
        <v>0</v>
      </c>
      <c r="G5">
        <f t="shared" ref="G5:G68" si="0">C5-D5</f>
        <v>0</v>
      </c>
      <c r="H5">
        <v>0</v>
      </c>
      <c r="J5" s="2">
        <f t="shared" ref="J5:J36" si="1">B203</f>
        <v>44074</v>
      </c>
      <c r="K5">
        <v>0</v>
      </c>
      <c r="M5">
        <f>C203</f>
        <v>1487</v>
      </c>
      <c r="P5">
        <f>M5</f>
        <v>1487</v>
      </c>
      <c r="R5">
        <f>G203</f>
        <v>1259</v>
      </c>
      <c r="T5" s="14" t="s">
        <v>9</v>
      </c>
      <c r="U5" s="10">
        <v>31.933733673898306</v>
      </c>
      <c r="V5" s="10">
        <v>0</v>
      </c>
      <c r="X5" s="4"/>
      <c r="AA5" s="2">
        <f t="shared" ref="AA5:AA36" si="2">B203</f>
        <v>44074</v>
      </c>
      <c r="AB5" s="6">
        <f>AJ8</f>
        <v>743784.95111028908</v>
      </c>
      <c r="AC5" s="6">
        <f>AJ7</f>
        <v>1300.0756021116756</v>
      </c>
      <c r="AE5">
        <f>C203</f>
        <v>1487</v>
      </c>
      <c r="AF5">
        <f>G203</f>
        <v>1259</v>
      </c>
      <c r="AG5">
        <f>AE5-AF5</f>
        <v>228</v>
      </c>
      <c r="AI5" s="24" t="s">
        <v>22</v>
      </c>
      <c r="AJ5" s="17">
        <v>1.416436116038363E-2</v>
      </c>
      <c r="AK5" s="18"/>
      <c r="AL5" t="s">
        <v>27</v>
      </c>
    </row>
    <row r="6" spans="2:39" x14ac:dyDescent="0.25">
      <c r="B6" s="2">
        <v>43877</v>
      </c>
      <c r="C6">
        <v>0</v>
      </c>
      <c r="D6">
        <v>0</v>
      </c>
      <c r="E6">
        <v>0</v>
      </c>
      <c r="F6" s="8">
        <v>0</v>
      </c>
      <c r="G6">
        <f t="shared" si="0"/>
        <v>0</v>
      </c>
      <c r="H6">
        <f t="shared" ref="H6:H69" si="3">G6-G5</f>
        <v>0</v>
      </c>
      <c r="J6" s="2">
        <f t="shared" si="1"/>
        <v>44075</v>
      </c>
      <c r="K6">
        <v>1</v>
      </c>
      <c r="L6">
        <f t="shared" ref="L6:L37" si="4">E204</f>
        <v>23</v>
      </c>
      <c r="M6" s="6">
        <f t="shared" ref="M6:M37" si="5">$U$5+K6*$U$6+K6^2*$U$7+K6^3*$U$8</f>
        <v>35.681511048262415</v>
      </c>
      <c r="N6">
        <f t="shared" ref="N6:N37" si="6">D204</f>
        <v>238</v>
      </c>
      <c r="O6" s="6">
        <f t="shared" ref="O6:O37" si="7">$V$5+K6*$V$6+K6^2*$V$7+K6^3*$V$8</f>
        <v>16.744486115749559</v>
      </c>
      <c r="P6" s="6">
        <f>P5+M6</f>
        <v>1522.6815110482623</v>
      </c>
      <c r="Q6" s="6">
        <f>P6-O6</f>
        <v>1505.9370249325127</v>
      </c>
      <c r="R6" s="6">
        <f>Q6-G203</f>
        <v>246.93702493251271</v>
      </c>
      <c r="T6" s="14" t="s">
        <v>10</v>
      </c>
      <c r="U6" s="10">
        <v>3.7088034954789015</v>
      </c>
      <c r="V6" s="10">
        <v>12.85442379843764</v>
      </c>
      <c r="X6" s="4"/>
      <c r="AA6" s="2">
        <f t="shared" si="2"/>
        <v>44075</v>
      </c>
      <c r="AB6" s="6">
        <f t="shared" ref="AB6:AB69" si="8">AB5-AB5*AC5*infection_rate</f>
        <v>743666.79039931588</v>
      </c>
      <c r="AC6" s="6">
        <f t="shared" ref="AC6:AC69" si="9">AC5+AB5*AC5*infection_rate-removal_rate*AC5</f>
        <v>1377.5990762694257</v>
      </c>
      <c r="AD6" s="6">
        <f t="shared" ref="AD6" si="10">AD5+AC6*removal_rate</f>
        <v>43.060434184174589</v>
      </c>
      <c r="AE6" s="6">
        <f>AC6-AC5</f>
        <v>77.523474157750115</v>
      </c>
      <c r="AF6" s="6">
        <f>AD6-AD5</f>
        <v>43.060434184174589</v>
      </c>
      <c r="AG6" s="6">
        <f>SUM($AE$5:AE6)-SUM($AF$5:AF6)</f>
        <v>262.46303997357563</v>
      </c>
      <c r="AI6" s="24" t="s">
        <v>25</v>
      </c>
      <c r="AJ6" s="19">
        <v>15</v>
      </c>
      <c r="AK6" s="18"/>
      <c r="AL6" t="s">
        <v>28</v>
      </c>
    </row>
    <row r="7" spans="2:39" x14ac:dyDescent="0.25">
      <c r="B7" s="2">
        <v>43878</v>
      </c>
      <c r="C7">
        <v>0</v>
      </c>
      <c r="D7">
        <v>0</v>
      </c>
      <c r="E7">
        <v>0</v>
      </c>
      <c r="F7" s="8">
        <v>0</v>
      </c>
      <c r="G7">
        <f t="shared" si="0"/>
        <v>0</v>
      </c>
      <c r="H7">
        <f t="shared" si="3"/>
        <v>0</v>
      </c>
      <c r="J7" s="2">
        <f t="shared" si="1"/>
        <v>44076</v>
      </c>
      <c r="K7">
        <f>K6+1</f>
        <v>2</v>
      </c>
      <c r="L7">
        <f t="shared" si="4"/>
        <v>38</v>
      </c>
      <c r="M7" s="6">
        <f t="shared" si="5"/>
        <v>39.535727122673293</v>
      </c>
      <c r="N7">
        <f t="shared" si="6"/>
        <v>259</v>
      </c>
      <c r="O7" s="6">
        <f t="shared" si="7"/>
        <v>41.26909686612295</v>
      </c>
      <c r="P7" s="6">
        <f t="shared" ref="P7:P70" si="11">P6+M7</f>
        <v>1562.2172381709356</v>
      </c>
      <c r="Q7" s="6">
        <f t="shared" ref="Q7:Q70" si="12">P7-O7</f>
        <v>1520.9481413048127</v>
      </c>
      <c r="R7" s="6">
        <f>Q7-Q6</f>
        <v>15.011116372299966</v>
      </c>
      <c r="T7" s="14" t="s">
        <v>11</v>
      </c>
      <c r="U7" s="10">
        <v>3.1851143316126651E-2</v>
      </c>
      <c r="V7" s="10">
        <v>3.8900623173119175</v>
      </c>
      <c r="X7" s="4"/>
      <c r="AA7" s="2">
        <f t="shared" si="2"/>
        <v>44076</v>
      </c>
      <c r="AB7" s="6">
        <f t="shared" si="8"/>
        <v>743541.60365907324</v>
      </c>
      <c r="AC7" s="6">
        <f t="shared" si="9"/>
        <v>1459.7253823279245</v>
      </c>
      <c r="AD7" s="6">
        <f t="shared" ref="AD7:AD70" si="13">AD6+AC7*removal_rate</f>
        <v>88.687939193046617</v>
      </c>
      <c r="AE7" s="6">
        <f t="shared" ref="AE7:AE70" si="14">AC7-AC6</f>
        <v>82.126306058498812</v>
      </c>
      <c r="AF7" s="6">
        <f t="shared" ref="AF7:AF70" si="15">AD7-AD6</f>
        <v>45.627505008872028</v>
      </c>
      <c r="AG7" s="6">
        <f>SUM($AE$5:AE7)-SUM($AF$5:AF7)</f>
        <v>298.9618410232024</v>
      </c>
      <c r="AI7" s="24" t="s">
        <v>20</v>
      </c>
      <c r="AJ7" s="20">
        <v>1300.0756021116756</v>
      </c>
      <c r="AK7" s="6"/>
      <c r="AL7" t="s">
        <v>29</v>
      </c>
    </row>
    <row r="8" spans="2:39" x14ac:dyDescent="0.25">
      <c r="B8" s="2">
        <v>43879</v>
      </c>
      <c r="C8">
        <v>0</v>
      </c>
      <c r="D8">
        <v>0</v>
      </c>
      <c r="E8">
        <v>0</v>
      </c>
      <c r="F8" s="8">
        <v>0</v>
      </c>
      <c r="G8">
        <f t="shared" si="0"/>
        <v>0</v>
      </c>
      <c r="H8">
        <f t="shared" si="3"/>
        <v>0</v>
      </c>
      <c r="J8" s="2">
        <f t="shared" si="1"/>
        <v>44077</v>
      </c>
      <c r="K8">
        <f t="shared" ref="K8:K60" si="16">K7+1</f>
        <v>3</v>
      </c>
      <c r="L8">
        <f t="shared" si="4"/>
        <v>20</v>
      </c>
      <c r="M8" s="6">
        <f t="shared" si="5"/>
        <v>43.539118310545433</v>
      </c>
      <c r="N8">
        <f t="shared" si="6"/>
        <v>270</v>
      </c>
      <c r="O8" s="6">
        <f t="shared" si="7"/>
        <v>73.57383225112018</v>
      </c>
      <c r="P8" s="6">
        <f t="shared" si="11"/>
        <v>1605.7563564814811</v>
      </c>
      <c r="Q8" s="6">
        <f t="shared" si="12"/>
        <v>1532.182524230361</v>
      </c>
      <c r="R8" s="6">
        <f t="shared" ref="R8:R71" si="17">Q8-Q7</f>
        <v>11.234382925548289</v>
      </c>
      <c r="T8" s="14" t="s">
        <v>12</v>
      </c>
      <c r="U8" s="10">
        <v>7.1227355690845129E-3</v>
      </c>
      <c r="V8" s="10">
        <v>0</v>
      </c>
      <c r="X8" s="4"/>
      <c r="AA8" s="2">
        <f t="shared" si="2"/>
        <v>44077</v>
      </c>
      <c r="AB8" s="6">
        <f t="shared" si="8"/>
        <v>743408.97617421637</v>
      </c>
      <c r="AC8" s="6">
        <f t="shared" si="9"/>
        <v>1546.7253621759323</v>
      </c>
      <c r="AD8" s="6">
        <f t="shared" si="13"/>
        <v>137.03485434874787</v>
      </c>
      <c r="AE8" s="6">
        <f t="shared" si="14"/>
        <v>86.999979848007797</v>
      </c>
      <c r="AF8" s="6">
        <f t="shared" si="15"/>
        <v>48.346915155701254</v>
      </c>
      <c r="AG8" s="6">
        <f>SUM($AE$5:AE8)-SUM($AF$5:AF8)</f>
        <v>337.61490571550894</v>
      </c>
      <c r="AI8" s="24" t="s">
        <v>19</v>
      </c>
      <c r="AJ8" s="21">
        <v>743784.95111028908</v>
      </c>
      <c r="AL8" t="s">
        <v>31</v>
      </c>
    </row>
    <row r="9" spans="2:39" x14ac:dyDescent="0.25">
      <c r="B9" s="2">
        <v>43880</v>
      </c>
      <c r="C9">
        <v>0</v>
      </c>
      <c r="D9">
        <v>0</v>
      </c>
      <c r="E9">
        <v>0</v>
      </c>
      <c r="F9" s="8">
        <v>0</v>
      </c>
      <c r="G9">
        <f t="shared" si="0"/>
        <v>0</v>
      </c>
      <c r="H9">
        <f t="shared" si="3"/>
        <v>0</v>
      </c>
      <c r="J9" s="2">
        <f t="shared" si="1"/>
        <v>44078</v>
      </c>
      <c r="K9">
        <f t="shared" si="16"/>
        <v>4</v>
      </c>
      <c r="L9">
        <f t="shared" si="4"/>
        <v>28</v>
      </c>
      <c r="M9" s="6">
        <f t="shared" si="5"/>
        <v>47.734421025293344</v>
      </c>
      <c r="N9">
        <f t="shared" si="6"/>
        <v>283</v>
      </c>
      <c r="O9" s="6">
        <f t="shared" si="7"/>
        <v>113.65869227074124</v>
      </c>
      <c r="P9" s="6">
        <f t="shared" si="11"/>
        <v>1653.4907775067745</v>
      </c>
      <c r="Q9" s="6">
        <f t="shared" si="12"/>
        <v>1539.8320852360332</v>
      </c>
      <c r="R9" s="6">
        <f t="shared" si="17"/>
        <v>7.6495610056722398</v>
      </c>
      <c r="T9" s="1"/>
      <c r="AA9" s="2">
        <f t="shared" si="2"/>
        <v>44078</v>
      </c>
      <c r="AB9" s="6">
        <f t="shared" si="8"/>
        <v>743268.46912681416</v>
      </c>
      <c r="AC9" s="6">
        <f t="shared" si="9"/>
        <v>1638.8854944224036</v>
      </c>
      <c r="AD9" s="6">
        <f t="shared" si="13"/>
        <v>188.26247360578367</v>
      </c>
      <c r="AE9" s="6">
        <f t="shared" si="14"/>
        <v>92.160132246471221</v>
      </c>
      <c r="AF9" s="6">
        <f t="shared" si="15"/>
        <v>51.227619257035798</v>
      </c>
      <c r="AG9" s="6">
        <f>SUM($AE$5:AE9)-SUM($AF$5:AF9)</f>
        <v>378.54741870494445</v>
      </c>
      <c r="AI9" s="24" t="s">
        <v>23</v>
      </c>
      <c r="AJ9" s="23">
        <f>AJ5*AJ4/AJ8</f>
        <v>1.2219603105682585E-7</v>
      </c>
      <c r="AK9" s="6"/>
      <c r="AL9" t="s">
        <v>30</v>
      </c>
    </row>
    <row r="10" spans="2:39" x14ac:dyDescent="0.25">
      <c r="B10" s="2">
        <v>43881</v>
      </c>
      <c r="C10">
        <v>0</v>
      </c>
      <c r="D10">
        <v>0</v>
      </c>
      <c r="E10">
        <v>0</v>
      </c>
      <c r="F10" s="8">
        <v>0</v>
      </c>
      <c r="G10">
        <f t="shared" si="0"/>
        <v>0</v>
      </c>
      <c r="H10">
        <f t="shared" si="3"/>
        <v>0</v>
      </c>
      <c r="J10" s="2">
        <f t="shared" si="1"/>
        <v>44079</v>
      </c>
      <c r="K10">
        <f t="shared" si="16"/>
        <v>5</v>
      </c>
      <c r="L10">
        <f t="shared" si="4"/>
        <v>25</v>
      </c>
      <c r="M10" s="6">
        <f t="shared" si="5"/>
        <v>52.164371680331541</v>
      </c>
      <c r="N10">
        <f t="shared" si="6"/>
        <v>300</v>
      </c>
      <c r="O10" s="6">
        <f t="shared" si="7"/>
        <v>161.52367692498615</v>
      </c>
      <c r="P10" s="6">
        <f t="shared" si="11"/>
        <v>1705.655149187106</v>
      </c>
      <c r="Q10" s="6">
        <f t="shared" si="12"/>
        <v>1544.1314722621198</v>
      </c>
      <c r="R10" s="6">
        <f t="shared" si="17"/>
        <v>4.2993870260866061</v>
      </c>
      <c r="T10" s="11" t="s">
        <v>13</v>
      </c>
      <c r="U10" s="12">
        <f>SUMXMY2(L6:L74,M6:M74)</f>
        <v>1671735.4864637493</v>
      </c>
      <c r="V10" s="13">
        <f>SUMXMY2(N6:N74,O6:O74)</f>
        <v>274773133.27091908</v>
      </c>
      <c r="AA10" s="2">
        <f t="shared" si="2"/>
        <v>44079</v>
      </c>
      <c r="AB10" s="6">
        <f t="shared" si="8"/>
        <v>743119.61824180139</v>
      </c>
      <c r="AC10" s="6">
        <f t="shared" si="9"/>
        <v>1736.5087601781759</v>
      </c>
      <c r="AD10" s="6">
        <f t="shared" si="13"/>
        <v>242.54156137955536</v>
      </c>
      <c r="AE10" s="6">
        <f t="shared" si="14"/>
        <v>97.623265755772309</v>
      </c>
      <c r="AF10" s="6">
        <f t="shared" si="15"/>
        <v>54.279087773771693</v>
      </c>
      <c r="AG10" s="6">
        <f>SUM($AE$5:AE10)-SUM($AF$5:AF10)</f>
        <v>421.89159668694515</v>
      </c>
      <c r="AI10" s="24" t="s">
        <v>24</v>
      </c>
      <c r="AJ10" s="22">
        <f>1-(1-1/AJ6)-AJ11</f>
        <v>3.1257595134851116E-2</v>
      </c>
      <c r="AL10" t="s">
        <v>32</v>
      </c>
    </row>
    <row r="11" spans="2:39" x14ac:dyDescent="0.25">
      <c r="B11" s="2">
        <v>43882</v>
      </c>
      <c r="C11">
        <v>0</v>
      </c>
      <c r="D11">
        <v>0</v>
      </c>
      <c r="E11">
        <v>0</v>
      </c>
      <c r="F11" s="8">
        <v>0</v>
      </c>
      <c r="G11">
        <f t="shared" si="0"/>
        <v>0</v>
      </c>
      <c r="H11">
        <f t="shared" si="3"/>
        <v>0</v>
      </c>
      <c r="J11" s="2">
        <f t="shared" si="1"/>
        <v>44080</v>
      </c>
      <c r="K11">
        <f t="shared" si="16"/>
        <v>6</v>
      </c>
      <c r="L11">
        <f t="shared" si="4"/>
        <v>29</v>
      </c>
      <c r="M11" s="6">
        <f t="shared" si="5"/>
        <v>56.871706689074522</v>
      </c>
      <c r="N11">
        <f t="shared" si="6"/>
        <v>321</v>
      </c>
      <c r="O11" s="6">
        <f t="shared" si="7"/>
        <v>217.16878621385487</v>
      </c>
      <c r="P11" s="6">
        <f t="shared" si="11"/>
        <v>1762.5268558761804</v>
      </c>
      <c r="Q11" s="6">
        <f t="shared" si="12"/>
        <v>1545.3580696623255</v>
      </c>
      <c r="R11" s="6">
        <f t="shared" si="17"/>
        <v>1.2265974002057192</v>
      </c>
      <c r="T11" s="11" t="s">
        <v>47</v>
      </c>
      <c r="U11" s="13">
        <f>_xlfn.CONFIDENCE.NORM(0.1,STDEV(L6:L74),COUNT(L6:L74))</f>
        <v>161.00623708642513</v>
      </c>
      <c r="V11" s="13">
        <f>_xlfn.CONFIDENCE.NORM(0.1,STDEV(N6:N74),COUNT(M6:M74))</f>
        <v>1236.2504130888665</v>
      </c>
      <c r="W11" s="31"/>
      <c r="X11" s="31"/>
      <c r="AA11" s="2">
        <f t="shared" si="2"/>
        <v>44080</v>
      </c>
      <c r="AB11" s="6">
        <f t="shared" si="8"/>
        <v>742961.93236202782</v>
      </c>
      <c r="AC11" s="6">
        <f t="shared" si="9"/>
        <v>1839.9155521779917</v>
      </c>
      <c r="AD11" s="6">
        <f t="shared" si="13"/>
        <v>300.05289679185103</v>
      </c>
      <c r="AE11" s="6">
        <f t="shared" si="14"/>
        <v>103.40679199981582</v>
      </c>
      <c r="AF11" s="6">
        <f t="shared" si="15"/>
        <v>57.511335412295665</v>
      </c>
      <c r="AG11" s="6">
        <f>SUM($AE$5:AE11)-SUM($AF$5:AF11)</f>
        <v>467.78705327446528</v>
      </c>
      <c r="AI11" s="24" t="s">
        <v>33</v>
      </c>
      <c r="AJ11" s="25">
        <v>3.5409071531815536E-2</v>
      </c>
      <c r="AL11" t="s">
        <v>34</v>
      </c>
    </row>
    <row r="12" spans="2:39" x14ac:dyDescent="0.25">
      <c r="B12" s="2">
        <v>43883</v>
      </c>
      <c r="C12">
        <v>0</v>
      </c>
      <c r="D12">
        <v>0</v>
      </c>
      <c r="E12">
        <v>0</v>
      </c>
      <c r="F12" s="8">
        <v>0</v>
      </c>
      <c r="G12">
        <f t="shared" si="0"/>
        <v>0</v>
      </c>
      <c r="H12">
        <f t="shared" si="3"/>
        <v>0</v>
      </c>
      <c r="J12" s="2">
        <f t="shared" si="1"/>
        <v>44081</v>
      </c>
      <c r="K12">
        <f t="shared" si="16"/>
        <v>7</v>
      </c>
      <c r="L12">
        <f t="shared" si="4"/>
        <v>34</v>
      </c>
      <c r="M12" s="6">
        <f t="shared" si="5"/>
        <v>61.899162464936808</v>
      </c>
      <c r="N12">
        <f t="shared" si="6"/>
        <v>350</v>
      </c>
      <c r="O12" s="6">
        <f t="shared" si="7"/>
        <v>280.59402013734746</v>
      </c>
      <c r="P12" s="6">
        <f t="shared" si="11"/>
        <v>1824.4260183411172</v>
      </c>
      <c r="Q12" s="6">
        <f t="shared" si="12"/>
        <v>1543.8319982037697</v>
      </c>
      <c r="R12" s="6">
        <f t="shared" si="17"/>
        <v>-1.5260714585558617</v>
      </c>
      <c r="V12" s="9"/>
      <c r="AA12" s="2">
        <f t="shared" si="2"/>
        <v>44081</v>
      </c>
      <c r="AB12" s="6">
        <f t="shared" si="8"/>
        <v>742794.89194996806</v>
      </c>
      <c r="AC12" s="6">
        <f t="shared" si="9"/>
        <v>1949.4446288254808</v>
      </c>
      <c r="AD12" s="6">
        <f t="shared" si="13"/>
        <v>360.98784773748798</v>
      </c>
      <c r="AE12" s="6">
        <f t="shared" si="14"/>
        <v>109.52907664748909</v>
      </c>
      <c r="AF12" s="6">
        <f t="shared" si="15"/>
        <v>60.934950945636956</v>
      </c>
      <c r="AG12" s="6">
        <f>SUM($AE$5:AE12)-SUM($AF$5:AF12)</f>
        <v>516.38117897631764</v>
      </c>
    </row>
    <row r="13" spans="2:39" x14ac:dyDescent="0.25">
      <c r="B13" s="2">
        <v>43884</v>
      </c>
      <c r="C13">
        <v>0</v>
      </c>
      <c r="D13">
        <v>0</v>
      </c>
      <c r="E13">
        <v>0</v>
      </c>
      <c r="F13" s="8">
        <v>0</v>
      </c>
      <c r="G13">
        <f t="shared" si="0"/>
        <v>0</v>
      </c>
      <c r="H13">
        <f t="shared" si="3"/>
        <v>0</v>
      </c>
      <c r="J13" s="2">
        <f t="shared" si="1"/>
        <v>44082</v>
      </c>
      <c r="K13">
        <f t="shared" si="16"/>
        <v>8</v>
      </c>
      <c r="L13">
        <f t="shared" si="4"/>
        <v>45</v>
      </c>
      <c r="M13" s="6">
        <f t="shared" si="5"/>
        <v>67.289475421332895</v>
      </c>
      <c r="N13">
        <f t="shared" si="6"/>
        <v>389</v>
      </c>
      <c r="O13" s="6">
        <f t="shared" si="7"/>
        <v>351.79937869546382</v>
      </c>
      <c r="P13" s="6">
        <f t="shared" si="11"/>
        <v>1891.71549376245</v>
      </c>
      <c r="Q13" s="6">
        <f t="shared" si="12"/>
        <v>1539.9161150669861</v>
      </c>
      <c r="R13" s="6">
        <f t="shared" si="17"/>
        <v>-3.9158831367835774</v>
      </c>
      <c r="AA13" s="2">
        <f t="shared" si="2"/>
        <v>44082</v>
      </c>
      <c r="AB13" s="6">
        <f t="shared" si="8"/>
        <v>742617.94751312758</v>
      </c>
      <c r="AC13" s="6">
        <f t="shared" si="9"/>
        <v>2065.4541147202949</v>
      </c>
      <c r="AD13" s="6">
        <f t="shared" si="13"/>
        <v>425.54897622502727</v>
      </c>
      <c r="AE13" s="6">
        <f t="shared" si="14"/>
        <v>116.00948589481413</v>
      </c>
      <c r="AF13" s="6">
        <f t="shared" si="15"/>
        <v>64.561128487539293</v>
      </c>
      <c r="AG13" s="6">
        <f>SUM($AE$5:AE13)-SUM($AF$5:AF13)</f>
        <v>567.82953638359254</v>
      </c>
      <c r="AI13" s="11" t="s">
        <v>13</v>
      </c>
      <c r="AJ13" s="13">
        <f>SUMXMY2(AE45:AE74,M45:M74)</f>
        <v>899.50960980599564</v>
      </c>
      <c r="AM13" s="29" t="s">
        <v>41</v>
      </c>
    </row>
    <row r="14" spans="2:39" x14ac:dyDescent="0.25">
      <c r="B14" s="2">
        <v>43885</v>
      </c>
      <c r="C14">
        <v>0</v>
      </c>
      <c r="D14">
        <v>0</v>
      </c>
      <c r="E14">
        <v>0</v>
      </c>
      <c r="F14" s="8">
        <v>0</v>
      </c>
      <c r="G14">
        <f t="shared" si="0"/>
        <v>0</v>
      </c>
      <c r="H14">
        <f t="shared" si="3"/>
        <v>0</v>
      </c>
      <c r="J14" s="2">
        <f t="shared" si="1"/>
        <v>44083</v>
      </c>
      <c r="K14">
        <f t="shared" si="16"/>
        <v>9</v>
      </c>
      <c r="L14">
        <f t="shared" si="4"/>
        <v>44</v>
      </c>
      <c r="M14" s="6">
        <f t="shared" si="5"/>
        <v>73.085381971677293</v>
      </c>
      <c r="N14">
        <f t="shared" si="6"/>
        <v>429</v>
      </c>
      <c r="O14" s="6">
        <f t="shared" si="7"/>
        <v>430.78486188820409</v>
      </c>
      <c r="P14" s="6">
        <f t="shared" si="11"/>
        <v>1964.8008757341272</v>
      </c>
      <c r="Q14" s="6">
        <f t="shared" si="12"/>
        <v>1534.0160138459232</v>
      </c>
      <c r="R14" s="6">
        <f t="shared" si="17"/>
        <v>-5.9001012210628687</v>
      </c>
      <c r="AA14" s="2">
        <f t="shared" si="2"/>
        <v>44083</v>
      </c>
      <c r="AB14" s="6">
        <f t="shared" si="8"/>
        <v>742430.51795017195</v>
      </c>
      <c r="AC14" s="6">
        <f t="shared" si="9"/>
        <v>2188.3225491883973</v>
      </c>
      <c r="AD14" s="6">
        <f t="shared" si="13"/>
        <v>493.95067649202349</v>
      </c>
      <c r="AE14" s="6">
        <f t="shared" si="14"/>
        <v>122.86843446810235</v>
      </c>
      <c r="AF14" s="6">
        <f t="shared" si="15"/>
        <v>68.401700266996215</v>
      </c>
      <c r="AG14" s="6">
        <f>SUM($AE$5:AE14)-SUM($AF$5:AF14)</f>
        <v>622.29627058469873</v>
      </c>
      <c r="AM14" s="29" t="s">
        <v>42</v>
      </c>
    </row>
    <row r="15" spans="2:39" x14ac:dyDescent="0.25">
      <c r="B15" s="2">
        <v>43886</v>
      </c>
      <c r="C15">
        <v>0</v>
      </c>
      <c r="D15">
        <v>0</v>
      </c>
      <c r="E15">
        <v>0</v>
      </c>
      <c r="F15" s="8">
        <v>0</v>
      </c>
      <c r="G15">
        <f t="shared" si="0"/>
        <v>0</v>
      </c>
      <c r="H15">
        <f t="shared" si="3"/>
        <v>0</v>
      </c>
      <c r="J15" s="2">
        <f t="shared" si="1"/>
        <v>44084</v>
      </c>
      <c r="K15">
        <f t="shared" si="16"/>
        <v>10</v>
      </c>
      <c r="L15">
        <f t="shared" si="4"/>
        <v>57</v>
      </c>
      <c r="M15" s="6">
        <f t="shared" si="5"/>
        <v>79.329618529384504</v>
      </c>
      <c r="N15">
        <f t="shared" si="6"/>
        <v>477</v>
      </c>
      <c r="O15" s="6">
        <f t="shared" si="7"/>
        <v>517.55046971556817</v>
      </c>
      <c r="P15" s="6">
        <f t="shared" si="11"/>
        <v>2044.1304942635118</v>
      </c>
      <c r="Q15" s="6">
        <f t="shared" si="12"/>
        <v>1526.5800245479436</v>
      </c>
      <c r="R15" s="6">
        <f t="shared" si="17"/>
        <v>-7.4359892979796314</v>
      </c>
      <c r="AA15" s="2">
        <f t="shared" si="2"/>
        <v>44084</v>
      </c>
      <c r="AB15" s="6">
        <f t="shared" si="8"/>
        <v>742231.98881481204</v>
      </c>
      <c r="AC15" s="6">
        <f t="shared" si="9"/>
        <v>2318.4499842812679</v>
      </c>
      <c r="AD15" s="6">
        <f t="shared" si="13"/>
        <v>566.41984744108925</v>
      </c>
      <c r="AE15" s="6">
        <f t="shared" si="14"/>
        <v>130.12743509287066</v>
      </c>
      <c r="AF15" s="6">
        <f t="shared" si="15"/>
        <v>72.469170949065756</v>
      </c>
      <c r="AG15" s="6">
        <f>SUM($AE$5:AE15)-SUM($AF$5:AF15)</f>
        <v>679.95453472850363</v>
      </c>
      <c r="AM15" s="29" t="s">
        <v>43</v>
      </c>
    </row>
    <row r="16" spans="2:39" x14ac:dyDescent="0.25">
      <c r="B16" s="2">
        <v>43887</v>
      </c>
      <c r="C16">
        <v>1</v>
      </c>
      <c r="D16">
        <v>1</v>
      </c>
      <c r="E16">
        <v>1</v>
      </c>
      <c r="F16" s="8">
        <v>0</v>
      </c>
      <c r="G16">
        <f t="shared" si="0"/>
        <v>0</v>
      </c>
      <c r="H16">
        <f t="shared" si="3"/>
        <v>0</v>
      </c>
      <c r="J16" s="2">
        <f t="shared" si="1"/>
        <v>44085</v>
      </c>
      <c r="K16">
        <f t="shared" si="16"/>
        <v>11</v>
      </c>
      <c r="L16">
        <f t="shared" si="4"/>
        <v>87</v>
      </c>
      <c r="M16" s="6">
        <f t="shared" si="5"/>
        <v>86.064921507869045</v>
      </c>
      <c r="N16">
        <f t="shared" si="6"/>
        <v>544</v>
      </c>
      <c r="O16" s="6">
        <f t="shared" si="7"/>
        <v>612.09620217755605</v>
      </c>
      <c r="P16" s="6">
        <f t="shared" si="11"/>
        <v>2130.1954157713808</v>
      </c>
      <c r="Q16" s="6">
        <f t="shared" si="12"/>
        <v>1518.0992135938247</v>
      </c>
      <c r="R16" s="6">
        <f t="shared" si="17"/>
        <v>-8.4808109541188514</v>
      </c>
      <c r="AA16" s="2">
        <f t="shared" si="2"/>
        <v>44085</v>
      </c>
      <c r="AB16" s="6">
        <f t="shared" si="8"/>
        <v>742021.71049450932</v>
      </c>
      <c r="AC16" s="6">
        <f t="shared" si="9"/>
        <v>2456.259133634931</v>
      </c>
      <c r="AD16" s="6">
        <f t="shared" si="13"/>
        <v>643.19660098653003</v>
      </c>
      <c r="AE16" s="6">
        <f t="shared" si="14"/>
        <v>137.80914935366309</v>
      </c>
      <c r="AF16" s="6">
        <f t="shared" si="15"/>
        <v>76.776753545440783</v>
      </c>
      <c r="AG16" s="6">
        <f>SUM($AE$5:AE16)-SUM($AF$5:AF16)</f>
        <v>740.98693053672605</v>
      </c>
      <c r="AI16" s="26" t="s">
        <v>35</v>
      </c>
      <c r="AJ16" s="27">
        <f>MAX(AG:AG)</f>
        <v>37572.557679727426</v>
      </c>
      <c r="AK16" s="28">
        <f>INDEX(AA:AA,MATCH(AJ16,AG:AG,0))</f>
        <v>44164</v>
      </c>
    </row>
    <row r="17" spans="2:37" x14ac:dyDescent="0.25">
      <c r="B17" s="2">
        <v>43888</v>
      </c>
      <c r="C17">
        <v>1</v>
      </c>
      <c r="D17">
        <v>1</v>
      </c>
      <c r="E17">
        <v>0</v>
      </c>
      <c r="F17" s="8">
        <v>0</v>
      </c>
      <c r="G17">
        <f t="shared" si="0"/>
        <v>0</v>
      </c>
      <c r="H17">
        <f t="shared" si="3"/>
        <v>0</v>
      </c>
      <c r="J17" s="2">
        <f t="shared" si="1"/>
        <v>44086</v>
      </c>
      <c r="K17">
        <f t="shared" si="16"/>
        <v>12</v>
      </c>
      <c r="L17">
        <f t="shared" si="4"/>
        <v>158</v>
      </c>
      <c r="M17" s="6">
        <f t="shared" si="5"/>
        <v>93.334027320545403</v>
      </c>
      <c r="N17">
        <f t="shared" si="6"/>
        <v>693</v>
      </c>
      <c r="O17" s="6">
        <f t="shared" si="7"/>
        <v>714.42205927416785</v>
      </c>
      <c r="P17" s="6">
        <f t="shared" si="11"/>
        <v>2223.5294430919262</v>
      </c>
      <c r="Q17" s="6">
        <f t="shared" si="12"/>
        <v>1509.1073838177583</v>
      </c>
      <c r="R17" s="6">
        <f t="shared" si="17"/>
        <v>-8.9918297760664245</v>
      </c>
      <c r="AA17" s="2">
        <f t="shared" si="2"/>
        <v>44086</v>
      </c>
      <c r="AB17" s="6">
        <f t="shared" si="8"/>
        <v>741798.99630111642</v>
      </c>
      <c r="AC17" s="6">
        <f t="shared" si="9"/>
        <v>2602.1965734823443</v>
      </c>
      <c r="AD17" s="6">
        <f t="shared" si="13"/>
        <v>724.53500794173806</v>
      </c>
      <c r="AE17" s="6">
        <f t="shared" si="14"/>
        <v>145.93743984741332</v>
      </c>
      <c r="AF17" s="6">
        <f t="shared" si="15"/>
        <v>81.338406955208029</v>
      </c>
      <c r="AG17" s="6">
        <f>SUM($AE$5:AE17)-SUM($AF$5:AF17)</f>
        <v>805.58596342893134</v>
      </c>
      <c r="AI17" s="26" t="s">
        <v>36</v>
      </c>
      <c r="AJ17" s="27">
        <f>MAX(AE:AE)</f>
        <v>4324.0245768241875</v>
      </c>
      <c r="AK17" s="28">
        <f>INDEX(AA:AA,MATCH(AJ17,AE:AE,0))</f>
        <v>44164</v>
      </c>
    </row>
    <row r="18" spans="2:37" x14ac:dyDescent="0.25">
      <c r="B18" s="2">
        <v>43889</v>
      </c>
      <c r="C18">
        <v>2</v>
      </c>
      <c r="D18">
        <v>2</v>
      </c>
      <c r="E18">
        <v>1</v>
      </c>
      <c r="F18" s="8">
        <v>0</v>
      </c>
      <c r="G18">
        <f t="shared" si="0"/>
        <v>0</v>
      </c>
      <c r="H18">
        <f t="shared" si="3"/>
        <v>0</v>
      </c>
      <c r="J18" s="2">
        <f t="shared" si="1"/>
        <v>44087</v>
      </c>
      <c r="K18">
        <f t="shared" si="16"/>
        <v>13</v>
      </c>
      <c r="L18">
        <f t="shared" si="4"/>
        <v>152</v>
      </c>
      <c r="M18" s="6">
        <f t="shared" si="5"/>
        <v>101.17967238082809</v>
      </c>
      <c r="N18">
        <f t="shared" si="6"/>
        <v>839</v>
      </c>
      <c r="O18" s="6">
        <f t="shared" si="7"/>
        <v>824.52804100540334</v>
      </c>
      <c r="P18" s="6">
        <f t="shared" si="11"/>
        <v>2324.7091154727541</v>
      </c>
      <c r="Q18" s="6">
        <f t="shared" si="12"/>
        <v>1500.1810744673508</v>
      </c>
      <c r="R18" s="6">
        <f t="shared" si="17"/>
        <v>-8.9263093504075641</v>
      </c>
      <c r="AA18" s="2">
        <f t="shared" si="2"/>
        <v>44087</v>
      </c>
      <c r="AB18" s="6">
        <f t="shared" si="8"/>
        <v>741563.12047065387</v>
      </c>
      <c r="AC18" s="6">
        <f t="shared" si="9"/>
        <v>2756.7339969896543</v>
      </c>
      <c r="AD18" s="6">
        <f t="shared" si="13"/>
        <v>810.70388311412057</v>
      </c>
      <c r="AE18" s="6">
        <f t="shared" si="14"/>
        <v>154.53742350731</v>
      </c>
      <c r="AF18" s="6">
        <f t="shared" si="15"/>
        <v>86.168875172382513</v>
      </c>
      <c r="AG18" s="6">
        <f>SUM($AE$5:AE18)-SUM($AF$5:AF18)</f>
        <v>873.95451176385905</v>
      </c>
    </row>
    <row r="19" spans="2:37" x14ac:dyDescent="0.25">
      <c r="B19" s="2">
        <v>43890</v>
      </c>
      <c r="C19">
        <v>3</v>
      </c>
      <c r="D19">
        <v>3</v>
      </c>
      <c r="E19">
        <v>1</v>
      </c>
      <c r="F19" s="8">
        <v>0</v>
      </c>
      <c r="G19">
        <f t="shared" si="0"/>
        <v>0</v>
      </c>
      <c r="H19">
        <f t="shared" si="3"/>
        <v>0</v>
      </c>
      <c r="J19" s="2">
        <f t="shared" si="1"/>
        <v>44088</v>
      </c>
      <c r="K19">
        <f t="shared" si="16"/>
        <v>14</v>
      </c>
      <c r="L19">
        <f t="shared" si="4"/>
        <v>165</v>
      </c>
      <c r="M19" s="6">
        <f t="shared" si="5"/>
        <v>109.64459310213165</v>
      </c>
      <c r="N19">
        <f t="shared" si="6"/>
        <v>1004</v>
      </c>
      <c r="O19" s="6">
        <f t="shared" si="7"/>
        <v>942.41414737126286</v>
      </c>
      <c r="P19" s="6">
        <f t="shared" si="11"/>
        <v>2434.3537085748858</v>
      </c>
      <c r="Q19" s="6">
        <f t="shared" si="12"/>
        <v>1491.9395612036228</v>
      </c>
      <c r="R19" s="6">
        <f t="shared" si="17"/>
        <v>-8.2415132637279385</v>
      </c>
      <c r="AA19" s="2">
        <f t="shared" si="2"/>
        <v>44088</v>
      </c>
      <c r="AB19" s="6">
        <f t="shared" si="8"/>
        <v>741313.31606953661</v>
      </c>
      <c r="AC19" s="6">
        <f t="shared" si="9"/>
        <v>2920.3695229345162</v>
      </c>
      <c r="AD19" s="6">
        <f t="shared" si="13"/>
        <v>901.98761130616595</v>
      </c>
      <c r="AE19" s="6">
        <f t="shared" si="14"/>
        <v>163.63552594486191</v>
      </c>
      <c r="AF19" s="6">
        <f t="shared" si="15"/>
        <v>91.283728192045373</v>
      </c>
      <c r="AG19" s="6">
        <f>SUM($AE$5:AE19)-SUM($AF$5:AF19)</f>
        <v>946.30630951667536</v>
      </c>
    </row>
    <row r="20" spans="2:37" x14ac:dyDescent="0.25">
      <c r="B20" s="2">
        <v>43891</v>
      </c>
      <c r="C20">
        <v>3</v>
      </c>
      <c r="D20">
        <v>3</v>
      </c>
      <c r="E20">
        <v>0</v>
      </c>
      <c r="F20" s="8">
        <v>0</v>
      </c>
      <c r="G20">
        <f t="shared" si="0"/>
        <v>0</v>
      </c>
      <c r="H20">
        <f t="shared" si="3"/>
        <v>0</v>
      </c>
      <c r="J20" s="2">
        <f t="shared" si="1"/>
        <v>44089</v>
      </c>
      <c r="K20">
        <f t="shared" si="16"/>
        <v>15</v>
      </c>
      <c r="L20">
        <f t="shared" si="4"/>
        <v>170</v>
      </c>
      <c r="M20" s="6">
        <f t="shared" si="5"/>
        <v>118.77152589787055</v>
      </c>
      <c r="N20">
        <f t="shared" si="6"/>
        <v>1174</v>
      </c>
      <c r="O20" s="6">
        <f t="shared" si="7"/>
        <v>1068.0803783717461</v>
      </c>
      <c r="P20" s="6">
        <f t="shared" si="11"/>
        <v>2553.1252344727563</v>
      </c>
      <c r="Q20" s="6">
        <f t="shared" si="12"/>
        <v>1485.0448561010103</v>
      </c>
      <c r="R20" s="6">
        <f t="shared" si="17"/>
        <v>-6.8947051026125337</v>
      </c>
      <c r="AA20" s="2">
        <f t="shared" si="2"/>
        <v>44089</v>
      </c>
      <c r="AB20" s="6">
        <f t="shared" si="8"/>
        <v>741048.77280471986</v>
      </c>
      <c r="AC20" s="6">
        <f t="shared" si="9"/>
        <v>3093.6290595592345</v>
      </c>
      <c r="AD20" s="6">
        <f t="shared" si="13"/>
        <v>998.68701594727872</v>
      </c>
      <c r="AE20" s="6">
        <f t="shared" si="14"/>
        <v>173.25953662471829</v>
      </c>
      <c r="AF20" s="6">
        <f t="shared" si="15"/>
        <v>96.699404641112778</v>
      </c>
      <c r="AG20" s="6">
        <f>SUM($AE$5:AE20)-SUM($AF$5:AF20)</f>
        <v>1022.8664415002809</v>
      </c>
    </row>
    <row r="21" spans="2:37" x14ac:dyDescent="0.25">
      <c r="B21" s="2">
        <v>43892</v>
      </c>
      <c r="C21">
        <v>3</v>
      </c>
      <c r="D21">
        <v>3</v>
      </c>
      <c r="E21">
        <v>0</v>
      </c>
      <c r="F21" s="8">
        <v>0</v>
      </c>
      <c r="G21">
        <f t="shared" si="0"/>
        <v>0</v>
      </c>
      <c r="H21">
        <f t="shared" si="3"/>
        <v>0</v>
      </c>
      <c r="J21" s="2">
        <f t="shared" si="1"/>
        <v>44090</v>
      </c>
      <c r="K21">
        <f t="shared" si="16"/>
        <v>16</v>
      </c>
      <c r="L21">
        <f t="shared" si="4"/>
        <v>196</v>
      </c>
      <c r="M21" s="6">
        <f t="shared" si="5"/>
        <v>128.60320718145931</v>
      </c>
      <c r="N21">
        <f t="shared" si="6"/>
        <v>1327</v>
      </c>
      <c r="O21" s="6">
        <f t="shared" si="7"/>
        <v>1201.5267340068531</v>
      </c>
      <c r="P21" s="6">
        <f t="shared" si="11"/>
        <v>2681.7284416542157</v>
      </c>
      <c r="Q21" s="6">
        <f t="shared" si="12"/>
        <v>1480.2017076473626</v>
      </c>
      <c r="R21" s="6">
        <f t="shared" si="17"/>
        <v>-4.8431484536477001</v>
      </c>
      <c r="AA21" s="2">
        <f t="shared" si="2"/>
        <v>44090</v>
      </c>
      <c r="AB21" s="6">
        <f t="shared" si="8"/>
        <v>740768.63473542943</v>
      </c>
      <c r="AC21" s="6">
        <f t="shared" si="9"/>
        <v>3277.0677242085003</v>
      </c>
      <c r="AD21" s="6">
        <f t="shared" si="13"/>
        <v>1101.1202721000759</v>
      </c>
      <c r="AE21" s="6">
        <f t="shared" si="14"/>
        <v>183.43866464926577</v>
      </c>
      <c r="AF21" s="6">
        <f t="shared" si="15"/>
        <v>102.43325615279718</v>
      </c>
      <c r="AG21" s="6">
        <f>SUM($AE$5:AE21)-SUM($AF$5:AF21)</f>
        <v>1103.8718499967495</v>
      </c>
    </row>
    <row r="22" spans="2:37" x14ac:dyDescent="0.25">
      <c r="B22" s="2">
        <v>43893</v>
      </c>
      <c r="C22">
        <v>3</v>
      </c>
      <c r="D22">
        <v>3</v>
      </c>
      <c r="E22">
        <v>0</v>
      </c>
      <c r="F22" s="8">
        <v>0</v>
      </c>
      <c r="G22">
        <f t="shared" si="0"/>
        <v>0</v>
      </c>
      <c r="H22">
        <f t="shared" si="3"/>
        <v>0</v>
      </c>
      <c r="J22" s="2">
        <f t="shared" si="1"/>
        <v>44091</v>
      </c>
      <c r="K22">
        <f t="shared" si="16"/>
        <v>17</v>
      </c>
      <c r="L22">
        <f t="shared" si="4"/>
        <v>179</v>
      </c>
      <c r="M22" s="6">
        <f t="shared" si="5"/>
        <v>139.18237336631245</v>
      </c>
      <c r="N22">
        <f t="shared" si="6"/>
        <v>1496</v>
      </c>
      <c r="O22" s="6">
        <f t="shared" si="7"/>
        <v>1342.753214276584</v>
      </c>
      <c r="P22" s="6">
        <f t="shared" si="11"/>
        <v>2820.9108150205279</v>
      </c>
      <c r="Q22" s="6">
        <f t="shared" si="12"/>
        <v>1478.1576007439439</v>
      </c>
      <c r="R22" s="6">
        <f t="shared" si="17"/>
        <v>-2.0441069034186512</v>
      </c>
      <c r="AA22" s="2">
        <f t="shared" si="2"/>
        <v>44091</v>
      </c>
      <c r="AB22" s="6">
        <f t="shared" si="8"/>
        <v>740471.9978843889</v>
      </c>
      <c r="AC22" s="6">
        <f t="shared" si="9"/>
        <v>3471.271319096224</v>
      </c>
      <c r="AD22" s="6">
        <f t="shared" si="13"/>
        <v>1209.6238655956063</v>
      </c>
      <c r="AE22" s="6">
        <f t="shared" si="14"/>
        <v>194.20359488772374</v>
      </c>
      <c r="AF22" s="6">
        <f t="shared" si="15"/>
        <v>108.50359349553037</v>
      </c>
      <c r="AG22" s="6">
        <f>SUM($AE$5:AE22)-SUM($AF$5:AF22)</f>
        <v>1189.5718513889428</v>
      </c>
    </row>
    <row r="23" spans="2:37" x14ac:dyDescent="0.25">
      <c r="B23" s="2">
        <v>43894</v>
      </c>
      <c r="C23">
        <v>3</v>
      </c>
      <c r="D23">
        <v>3</v>
      </c>
      <c r="E23">
        <v>0</v>
      </c>
      <c r="F23" s="8">
        <v>0</v>
      </c>
      <c r="G23">
        <f t="shared" si="0"/>
        <v>0</v>
      </c>
      <c r="H23">
        <f t="shared" si="3"/>
        <v>0</v>
      </c>
      <c r="J23" s="2">
        <f t="shared" si="1"/>
        <v>44092</v>
      </c>
      <c r="K23">
        <f t="shared" si="16"/>
        <v>18</v>
      </c>
      <c r="L23">
        <f t="shared" si="4"/>
        <v>182</v>
      </c>
      <c r="M23" s="6">
        <f t="shared" si="5"/>
        <v>150.55176086584444</v>
      </c>
      <c r="N23">
        <f t="shared" si="6"/>
        <v>1665</v>
      </c>
      <c r="O23" s="6">
        <f t="shared" si="7"/>
        <v>1491.7598191809388</v>
      </c>
      <c r="P23" s="6">
        <f t="shared" si="11"/>
        <v>2971.4625758863722</v>
      </c>
      <c r="Q23" s="6">
        <f t="shared" si="12"/>
        <v>1479.7027567054333</v>
      </c>
      <c r="R23" s="6">
        <f t="shared" si="17"/>
        <v>1.5451559614893995</v>
      </c>
      <c r="AA23" s="2">
        <f t="shared" si="2"/>
        <v>44092</v>
      </c>
      <c r="AB23" s="6">
        <f t="shared" si="8"/>
        <v>740157.90774675645</v>
      </c>
      <c r="AC23" s="6">
        <f t="shared" si="9"/>
        <v>3676.8578632331428</v>
      </c>
      <c r="AD23" s="6">
        <f t="shared" si="13"/>
        <v>1324.5536000529416</v>
      </c>
      <c r="AE23" s="6">
        <f t="shared" si="14"/>
        <v>205.58654413691875</v>
      </c>
      <c r="AF23" s="6">
        <f t="shared" si="15"/>
        <v>114.92973445733537</v>
      </c>
      <c r="AG23" s="6">
        <f>SUM($AE$5:AE23)-SUM($AF$5:AF23)</f>
        <v>1280.2286610685264</v>
      </c>
    </row>
    <row r="24" spans="2:37" x14ac:dyDescent="0.25">
      <c r="B24" s="2">
        <v>43895</v>
      </c>
      <c r="C24">
        <v>9</v>
      </c>
      <c r="D24">
        <v>9</v>
      </c>
      <c r="E24">
        <v>6</v>
      </c>
      <c r="F24" s="8">
        <v>0</v>
      </c>
      <c r="G24">
        <f t="shared" si="0"/>
        <v>0</v>
      </c>
      <c r="H24">
        <f t="shared" si="3"/>
        <v>0</v>
      </c>
      <c r="J24" s="2">
        <f t="shared" si="1"/>
        <v>44093</v>
      </c>
      <c r="K24">
        <f t="shared" si="16"/>
        <v>19</v>
      </c>
      <c r="L24">
        <f t="shared" si="4"/>
        <v>187</v>
      </c>
      <c r="M24" s="6">
        <f t="shared" si="5"/>
        <v>162.75410609346983</v>
      </c>
      <c r="N24">
        <f t="shared" si="6"/>
        <v>1806</v>
      </c>
      <c r="O24" s="6">
        <f t="shared" si="7"/>
        <v>1648.5465487199174</v>
      </c>
      <c r="P24" s="6">
        <f t="shared" si="11"/>
        <v>3134.2166819798422</v>
      </c>
      <c r="Q24" s="6">
        <f t="shared" si="12"/>
        <v>1485.6701332599248</v>
      </c>
      <c r="R24" s="6">
        <f t="shared" si="17"/>
        <v>5.9673765544914659</v>
      </c>
      <c r="AA24" s="2">
        <f t="shared" si="2"/>
        <v>44093</v>
      </c>
      <c r="AB24" s="6">
        <f t="shared" si="8"/>
        <v>739825.35669535154</v>
      </c>
      <c r="AC24" s="6">
        <f t="shared" si="9"/>
        <v>3894.4791801807169</v>
      </c>
      <c r="AD24" s="6">
        <f t="shared" si="13"/>
        <v>1446.2856535281373</v>
      </c>
      <c r="AE24" s="6">
        <f t="shared" si="14"/>
        <v>217.62131694757409</v>
      </c>
      <c r="AF24" s="6">
        <f t="shared" si="15"/>
        <v>121.7320534751957</v>
      </c>
      <c r="AG24" s="6">
        <f>SUM($AE$5:AE24)-SUM($AF$5:AF24)</f>
        <v>1376.1179245409048</v>
      </c>
    </row>
    <row r="25" spans="2:37" x14ac:dyDescent="0.25">
      <c r="B25" s="2">
        <v>43896</v>
      </c>
      <c r="C25">
        <v>9</v>
      </c>
      <c r="D25">
        <v>9</v>
      </c>
      <c r="E25">
        <v>0</v>
      </c>
      <c r="F25" s="8">
        <v>0</v>
      </c>
      <c r="G25">
        <f t="shared" si="0"/>
        <v>0</v>
      </c>
      <c r="H25">
        <f t="shared" si="3"/>
        <v>0</v>
      </c>
      <c r="J25" s="2">
        <f t="shared" si="1"/>
        <v>44094</v>
      </c>
      <c r="K25">
        <f t="shared" si="16"/>
        <v>20</v>
      </c>
      <c r="L25">
        <f t="shared" si="4"/>
        <v>196</v>
      </c>
      <c r="M25" s="6">
        <f t="shared" si="5"/>
        <v>175.83214546260308</v>
      </c>
      <c r="N25">
        <f t="shared" si="6"/>
        <v>1989</v>
      </c>
      <c r="O25" s="6">
        <f t="shared" si="7"/>
        <v>1813.1134028935198</v>
      </c>
      <c r="P25" s="6">
        <f t="shared" si="11"/>
        <v>3310.0488274424451</v>
      </c>
      <c r="Q25" s="6">
        <f t="shared" si="12"/>
        <v>1496.9354245489253</v>
      </c>
      <c r="R25" s="6">
        <f t="shared" si="17"/>
        <v>11.265291289000515</v>
      </c>
      <c r="AA25" s="2">
        <f t="shared" si="2"/>
        <v>44094</v>
      </c>
      <c r="AB25" s="6">
        <f t="shared" si="8"/>
        <v>739473.28128118603</v>
      </c>
      <c r="AC25" s="6">
        <f t="shared" si="9"/>
        <v>4124.822540871065</v>
      </c>
      <c r="AD25" s="6">
        <f t="shared" si="13"/>
        <v>1575.2176865137931</v>
      </c>
      <c r="AE25" s="6">
        <f t="shared" si="14"/>
        <v>230.34336069034816</v>
      </c>
      <c r="AF25" s="6">
        <f t="shared" si="15"/>
        <v>128.93203298565572</v>
      </c>
      <c r="AG25" s="6">
        <f>SUM($AE$5:AE25)-SUM($AF$5:AF25)</f>
        <v>1477.5292522455975</v>
      </c>
    </row>
    <row r="26" spans="2:37" x14ac:dyDescent="0.25">
      <c r="B26" s="2">
        <v>43897</v>
      </c>
      <c r="C26">
        <v>13</v>
      </c>
      <c r="D26">
        <v>13</v>
      </c>
      <c r="E26">
        <v>4</v>
      </c>
      <c r="F26" s="8">
        <v>0</v>
      </c>
      <c r="G26">
        <f t="shared" si="0"/>
        <v>0</v>
      </c>
      <c r="H26">
        <f t="shared" si="3"/>
        <v>0</v>
      </c>
      <c r="J26" s="2">
        <f t="shared" si="1"/>
        <v>44095</v>
      </c>
      <c r="K26">
        <f t="shared" si="16"/>
        <v>21</v>
      </c>
      <c r="L26">
        <f t="shared" si="4"/>
        <v>193</v>
      </c>
      <c r="M26" s="6">
        <f t="shared" si="5"/>
        <v>189.82861538665875</v>
      </c>
      <c r="N26">
        <f t="shared" si="6"/>
        <v>2141</v>
      </c>
      <c r="O26" s="6">
        <f t="shared" si="7"/>
        <v>1985.4603817017462</v>
      </c>
      <c r="P26" s="6">
        <f t="shared" si="11"/>
        <v>3499.877442829104</v>
      </c>
      <c r="Q26" s="6">
        <f t="shared" si="12"/>
        <v>1514.4170611273578</v>
      </c>
      <c r="R26" s="6">
        <f t="shared" si="17"/>
        <v>17.481636578432472</v>
      </c>
      <c r="AA26" s="2">
        <f t="shared" si="2"/>
        <v>44095</v>
      </c>
      <c r="AB26" s="6">
        <f t="shared" si="8"/>
        <v>739100.55942883098</v>
      </c>
      <c r="AC26" s="6">
        <f t="shared" si="9"/>
        <v>4368.6123602404459</v>
      </c>
      <c r="AD26" s="6">
        <f t="shared" si="13"/>
        <v>1711.7700029712953</v>
      </c>
      <c r="AE26" s="6">
        <f t="shared" si="14"/>
        <v>243.78981936938089</v>
      </c>
      <c r="AF26" s="6">
        <f t="shared" si="15"/>
        <v>136.55231645750223</v>
      </c>
      <c r="AG26" s="6">
        <f>SUM($AE$5:AE26)-SUM($AF$5:AF26)</f>
        <v>1584.7667551574759</v>
      </c>
    </row>
    <row r="27" spans="2:37" x14ac:dyDescent="0.25">
      <c r="B27" s="2">
        <v>43898</v>
      </c>
      <c r="C27">
        <v>13</v>
      </c>
      <c r="D27">
        <v>13</v>
      </c>
      <c r="E27">
        <v>0</v>
      </c>
      <c r="F27" s="8">
        <v>0</v>
      </c>
      <c r="G27">
        <f t="shared" si="0"/>
        <v>0</v>
      </c>
      <c r="H27">
        <f t="shared" si="3"/>
        <v>0</v>
      </c>
      <c r="J27" s="2">
        <f t="shared" si="1"/>
        <v>44096</v>
      </c>
      <c r="K27">
        <f t="shared" si="16"/>
        <v>22</v>
      </c>
      <c r="L27">
        <f t="shared" si="4"/>
        <v>218</v>
      </c>
      <c r="M27" s="6">
        <f t="shared" si="5"/>
        <v>204.78625227905133</v>
      </c>
      <c r="N27">
        <f t="shared" si="6"/>
        <v>2316</v>
      </c>
      <c r="O27" s="6">
        <f t="shared" si="7"/>
        <v>2165.587485144596</v>
      </c>
      <c r="P27" s="6">
        <f t="shared" si="11"/>
        <v>3704.6636951081555</v>
      </c>
      <c r="Q27" s="6">
        <f t="shared" si="12"/>
        <v>1539.0762099635594</v>
      </c>
      <c r="R27" s="6">
        <f t="shared" si="17"/>
        <v>24.659148836201666</v>
      </c>
      <c r="AA27" s="2">
        <f t="shared" si="2"/>
        <v>44096</v>
      </c>
      <c r="AB27" s="6">
        <f t="shared" si="8"/>
        <v>738706.00752675626</v>
      </c>
      <c r="AC27" s="6">
        <f t="shared" si="9"/>
        <v>4626.6119458576359</v>
      </c>
      <c r="AD27" s="6">
        <f t="shared" si="13"/>
        <v>1856.3867660209789</v>
      </c>
      <c r="AE27" s="6">
        <f t="shared" si="14"/>
        <v>257.99958561718995</v>
      </c>
      <c r="AF27" s="6">
        <f t="shared" si="15"/>
        <v>144.61676304968364</v>
      </c>
      <c r="AG27" s="6">
        <f>SUM($AE$5:AE27)-SUM($AF$5:AF27)</f>
        <v>1698.149577724982</v>
      </c>
    </row>
    <row r="28" spans="2:37" x14ac:dyDescent="0.25">
      <c r="B28" s="2">
        <v>43899</v>
      </c>
      <c r="C28">
        <v>15</v>
      </c>
      <c r="D28">
        <v>15</v>
      </c>
      <c r="E28">
        <v>2</v>
      </c>
      <c r="F28" s="8">
        <v>0</v>
      </c>
      <c r="G28">
        <f t="shared" si="0"/>
        <v>0</v>
      </c>
      <c r="H28">
        <f t="shared" si="3"/>
        <v>0</v>
      </c>
      <c r="J28" s="2">
        <f t="shared" si="1"/>
        <v>44097</v>
      </c>
      <c r="K28">
        <f t="shared" si="16"/>
        <v>23</v>
      </c>
      <c r="L28">
        <f t="shared" si="4"/>
        <v>227</v>
      </c>
      <c r="M28" s="6">
        <f t="shared" si="5"/>
        <v>220.7477925531953</v>
      </c>
      <c r="N28">
        <f t="shared" si="6"/>
        <v>2472</v>
      </c>
      <c r="O28" s="6">
        <f t="shared" si="7"/>
        <v>2353.49471322207</v>
      </c>
      <c r="P28" s="6">
        <f t="shared" si="11"/>
        <v>3925.4114876613507</v>
      </c>
      <c r="Q28" s="6">
        <f t="shared" si="12"/>
        <v>1571.9167744392807</v>
      </c>
      <c r="R28" s="6">
        <f t="shared" si="17"/>
        <v>32.840564475721294</v>
      </c>
      <c r="AA28" s="2">
        <f t="shared" si="2"/>
        <v>44097</v>
      </c>
      <c r="AB28" s="6">
        <f t="shared" si="8"/>
        <v>738288.37741348369</v>
      </c>
      <c r="AC28" s="6">
        <f t="shared" si="9"/>
        <v>4899.6252960804886</v>
      </c>
      <c r="AD28" s="6">
        <f t="shared" si="13"/>
        <v>2009.5372698383378</v>
      </c>
      <c r="AE28" s="6">
        <f t="shared" si="14"/>
        <v>273.01335022285275</v>
      </c>
      <c r="AF28" s="6">
        <f t="shared" si="15"/>
        <v>153.15050381735887</v>
      </c>
      <c r="AG28" s="6">
        <f>SUM($AE$5:AE28)-SUM($AF$5:AF28)</f>
        <v>1818.0124241304757</v>
      </c>
    </row>
    <row r="29" spans="2:37" x14ac:dyDescent="0.25">
      <c r="B29" s="2">
        <v>43900</v>
      </c>
      <c r="C29">
        <v>23</v>
      </c>
      <c r="D29">
        <v>23</v>
      </c>
      <c r="E29">
        <v>8</v>
      </c>
      <c r="F29" s="8">
        <v>0</v>
      </c>
      <c r="G29">
        <f t="shared" si="0"/>
        <v>0</v>
      </c>
      <c r="H29">
        <f t="shared" si="3"/>
        <v>0</v>
      </c>
      <c r="J29" s="2">
        <f t="shared" si="1"/>
        <v>44098</v>
      </c>
      <c r="K29">
        <f t="shared" si="16"/>
        <v>24</v>
      </c>
      <c r="L29">
        <f t="shared" si="4"/>
        <v>259</v>
      </c>
      <c r="M29" s="6">
        <f t="shared" si="5"/>
        <v>237.75597262250517</v>
      </c>
      <c r="N29">
        <f t="shared" si="6"/>
        <v>2668</v>
      </c>
      <c r="O29" s="6">
        <f t="shared" si="7"/>
        <v>2549.1820659341679</v>
      </c>
      <c r="P29" s="6">
        <f t="shared" si="11"/>
        <v>4163.1674602838557</v>
      </c>
      <c r="Q29" s="6">
        <f t="shared" si="12"/>
        <v>1613.9853943496878</v>
      </c>
      <c r="R29" s="6">
        <f t="shared" si="17"/>
        <v>42.068619910407051</v>
      </c>
      <c r="AA29" s="2">
        <f t="shared" si="2"/>
        <v>44098</v>
      </c>
      <c r="AB29" s="6">
        <f t="shared" si="8"/>
        <v>737846.35326121154</v>
      </c>
      <c r="AC29" s="6">
        <f t="shared" si="9"/>
        <v>5188.4989445352667</v>
      </c>
      <c r="AD29" s="6">
        <f t="shared" si="13"/>
        <v>2171.7172692042236</v>
      </c>
      <c r="AE29" s="6">
        <f t="shared" si="14"/>
        <v>288.87364845477805</v>
      </c>
      <c r="AF29" s="6">
        <f t="shared" si="15"/>
        <v>162.17999936588581</v>
      </c>
      <c r="AG29" s="6">
        <f>SUM($AE$5:AE29)-SUM($AF$5:AF29)</f>
        <v>1944.7060732193677</v>
      </c>
    </row>
    <row r="30" spans="2:37" x14ac:dyDescent="0.25">
      <c r="B30" s="2">
        <v>43901</v>
      </c>
      <c r="C30">
        <v>24</v>
      </c>
      <c r="D30">
        <v>24</v>
      </c>
      <c r="E30">
        <v>1</v>
      </c>
      <c r="F30" s="8">
        <v>0</v>
      </c>
      <c r="G30">
        <f t="shared" si="0"/>
        <v>0</v>
      </c>
      <c r="H30">
        <f t="shared" si="3"/>
        <v>0</v>
      </c>
      <c r="J30" s="2">
        <f t="shared" si="1"/>
        <v>44099</v>
      </c>
      <c r="K30">
        <f t="shared" si="16"/>
        <v>25</v>
      </c>
      <c r="L30">
        <f t="shared" si="4"/>
        <v>265</v>
      </c>
      <c r="M30" s="6">
        <f t="shared" si="5"/>
        <v>255.8535289003955</v>
      </c>
      <c r="N30">
        <f t="shared" si="6"/>
        <v>2878</v>
      </c>
      <c r="O30" s="6">
        <f t="shared" si="7"/>
        <v>2752.6495432808892</v>
      </c>
      <c r="P30" s="6">
        <f t="shared" si="11"/>
        <v>4419.0209891842514</v>
      </c>
      <c r="Q30" s="6">
        <f t="shared" si="12"/>
        <v>1666.3714459033622</v>
      </c>
      <c r="R30" s="6">
        <f t="shared" si="17"/>
        <v>52.386051553674406</v>
      </c>
      <c r="AA30" s="2">
        <f t="shared" si="2"/>
        <v>44099</v>
      </c>
      <c r="AB30" s="6">
        <f t="shared" si="8"/>
        <v>737378.54835950607</v>
      </c>
      <c r="AC30" s="6">
        <f t="shared" si="9"/>
        <v>5494.123846874867</v>
      </c>
      <c r="AD30" s="6">
        <f t="shared" si="13"/>
        <v>2343.4503680305688</v>
      </c>
      <c r="AE30" s="6">
        <f t="shared" si="14"/>
        <v>305.62490233960034</v>
      </c>
      <c r="AF30" s="6">
        <f t="shared" si="15"/>
        <v>171.73309882634521</v>
      </c>
      <c r="AG30" s="6">
        <f>SUM($AE$5:AE30)-SUM($AF$5:AF30)</f>
        <v>2078.5978767326228</v>
      </c>
    </row>
    <row r="31" spans="2:37" x14ac:dyDescent="0.25">
      <c r="B31" s="2">
        <v>43902</v>
      </c>
      <c r="C31">
        <v>25</v>
      </c>
      <c r="D31">
        <v>25</v>
      </c>
      <c r="E31">
        <v>1</v>
      </c>
      <c r="F31" s="8">
        <v>0</v>
      </c>
      <c r="G31">
        <f t="shared" si="0"/>
        <v>0</v>
      </c>
      <c r="H31">
        <f t="shared" si="3"/>
        <v>0</v>
      </c>
      <c r="J31" s="2">
        <f t="shared" si="1"/>
        <v>44100</v>
      </c>
      <c r="K31">
        <f t="shared" si="16"/>
        <v>26</v>
      </c>
      <c r="L31">
        <f t="shared" si="4"/>
        <v>296</v>
      </c>
      <c r="M31" s="6">
        <f t="shared" si="5"/>
        <v>275.0831978002808</v>
      </c>
      <c r="N31">
        <f t="shared" si="6"/>
        <v>3113</v>
      </c>
      <c r="O31" s="6">
        <f t="shared" si="7"/>
        <v>2963.897145262235</v>
      </c>
      <c r="P31" s="6">
        <f t="shared" si="11"/>
        <v>4694.1041869845321</v>
      </c>
      <c r="Q31" s="6">
        <f t="shared" si="12"/>
        <v>1730.2070417222972</v>
      </c>
      <c r="R31" s="6">
        <f t="shared" si="17"/>
        <v>63.835595818934962</v>
      </c>
      <c r="AA31" s="2">
        <f t="shared" si="2"/>
        <v>44100</v>
      </c>
      <c r="AB31" s="6">
        <f t="shared" si="8"/>
        <v>736883.50180273072</v>
      </c>
      <c r="AC31" s="6">
        <f t="shared" si="9"/>
        <v>5817.4373048238785</v>
      </c>
      <c r="AD31" s="6">
        <f t="shared" si="13"/>
        <v>2525.2894680271329</v>
      </c>
      <c r="AE31" s="6">
        <f t="shared" si="14"/>
        <v>323.31345794901154</v>
      </c>
      <c r="AF31" s="6">
        <f t="shared" si="15"/>
        <v>181.83909999656407</v>
      </c>
      <c r="AG31" s="6">
        <f>SUM($AE$5:AE31)-SUM($AF$5:AF31)</f>
        <v>2220.0722346850703</v>
      </c>
    </row>
    <row r="32" spans="2:37" x14ac:dyDescent="0.25">
      <c r="B32" s="2">
        <v>43903</v>
      </c>
      <c r="C32">
        <v>25</v>
      </c>
      <c r="D32">
        <v>25</v>
      </c>
      <c r="E32">
        <v>0</v>
      </c>
      <c r="F32" s="8">
        <v>0</v>
      </c>
      <c r="G32">
        <f t="shared" si="0"/>
        <v>0</v>
      </c>
      <c r="H32">
        <f t="shared" si="3"/>
        <v>0</v>
      </c>
      <c r="J32" s="2">
        <f t="shared" si="1"/>
        <v>44101</v>
      </c>
      <c r="K32">
        <f t="shared" si="16"/>
        <v>27</v>
      </c>
      <c r="L32">
        <f t="shared" si="4"/>
        <v>294</v>
      </c>
      <c r="M32" s="6">
        <f t="shared" si="5"/>
        <v>295.48771573557542</v>
      </c>
      <c r="N32">
        <f t="shared" si="6"/>
        <v>3320</v>
      </c>
      <c r="O32" s="6">
        <f t="shared" si="7"/>
        <v>3182.9248718782042</v>
      </c>
      <c r="P32" s="6">
        <f t="shared" si="11"/>
        <v>4989.5919027201071</v>
      </c>
      <c r="Q32" s="6">
        <f t="shared" si="12"/>
        <v>1806.6670308419029</v>
      </c>
      <c r="R32" s="6">
        <f t="shared" si="17"/>
        <v>76.45998911960578</v>
      </c>
      <c r="AA32" s="2">
        <f t="shared" si="2"/>
        <v>44101</v>
      </c>
      <c r="AB32" s="6">
        <f t="shared" si="8"/>
        <v>736359.67508610792</v>
      </c>
      <c r="AC32" s="6">
        <f t="shared" si="9"/>
        <v>6159.4249214501115</v>
      </c>
      <c r="AD32" s="6">
        <f t="shared" si="13"/>
        <v>2717.8182784853325</v>
      </c>
      <c r="AE32" s="6">
        <f t="shared" si="14"/>
        <v>341.98761662623292</v>
      </c>
      <c r="AF32" s="6">
        <f t="shared" si="15"/>
        <v>192.52881045819959</v>
      </c>
      <c r="AG32" s="6">
        <f>SUM($AE$5:AE32)-SUM($AF$5:AF32)</f>
        <v>2369.5310408531036</v>
      </c>
    </row>
    <row r="33" spans="2:33" x14ac:dyDescent="0.25">
      <c r="B33" s="2">
        <v>43904</v>
      </c>
      <c r="C33">
        <v>30</v>
      </c>
      <c r="D33">
        <v>30</v>
      </c>
      <c r="E33">
        <v>5</v>
      </c>
      <c r="F33" s="8">
        <v>0</v>
      </c>
      <c r="G33">
        <f t="shared" si="0"/>
        <v>0</v>
      </c>
      <c r="H33">
        <f t="shared" si="3"/>
        <v>0</v>
      </c>
      <c r="J33" s="2">
        <f t="shared" si="1"/>
        <v>44102</v>
      </c>
      <c r="K33">
        <f t="shared" si="16"/>
        <v>28</v>
      </c>
      <c r="L33">
        <f t="shared" si="4"/>
        <v>298</v>
      </c>
      <c r="M33" s="6">
        <f t="shared" si="5"/>
        <v>317.10981911969407</v>
      </c>
      <c r="N33">
        <f t="shared" si="6"/>
        <v>3466</v>
      </c>
      <c r="O33" s="6">
        <f t="shared" si="7"/>
        <v>3409.7327231287973</v>
      </c>
      <c r="P33" s="6">
        <f t="shared" si="11"/>
        <v>5306.7017218398014</v>
      </c>
      <c r="Q33" s="6">
        <f t="shared" si="12"/>
        <v>1896.9689987110041</v>
      </c>
      <c r="R33" s="6">
        <f t="shared" si="17"/>
        <v>90.30196786910119</v>
      </c>
      <c r="AA33" s="2">
        <f t="shared" si="2"/>
        <v>44102</v>
      </c>
      <c r="AB33" s="6">
        <f t="shared" si="8"/>
        <v>735805.44861669687</v>
      </c>
      <c r="AC33" s="6">
        <f t="shared" si="9"/>
        <v>6521.1225804029109</v>
      </c>
      <c r="AD33" s="6">
        <f t="shared" si="13"/>
        <v>2921.6528879283023</v>
      </c>
      <c r="AE33" s="6">
        <f t="shared" si="14"/>
        <v>361.69765895279943</v>
      </c>
      <c r="AF33" s="6">
        <f t="shared" si="15"/>
        <v>203.83460944296985</v>
      </c>
      <c r="AG33" s="6">
        <f>SUM($AE$5:AE33)-SUM($AF$5:AF33)</f>
        <v>2527.3940903629327</v>
      </c>
    </row>
    <row r="34" spans="2:33" x14ac:dyDescent="0.25">
      <c r="B34" s="2">
        <v>43905</v>
      </c>
      <c r="C34">
        <v>33</v>
      </c>
      <c r="D34">
        <v>32</v>
      </c>
      <c r="E34">
        <v>3</v>
      </c>
      <c r="F34" s="8">
        <v>0</v>
      </c>
      <c r="G34">
        <f t="shared" si="0"/>
        <v>1</v>
      </c>
      <c r="H34">
        <f t="shared" si="3"/>
        <v>1</v>
      </c>
      <c r="J34" s="2">
        <f t="shared" si="1"/>
        <v>44103</v>
      </c>
      <c r="K34">
        <f t="shared" si="16"/>
        <v>29</v>
      </c>
      <c r="L34">
        <f t="shared" si="4"/>
        <v>314</v>
      </c>
      <c r="M34" s="6">
        <f t="shared" si="5"/>
        <v>339.99224436605118</v>
      </c>
      <c r="N34">
        <f t="shared" si="6"/>
        <v>3506</v>
      </c>
      <c r="O34" s="6">
        <f t="shared" si="7"/>
        <v>3644.3206990140143</v>
      </c>
      <c r="P34" s="6">
        <f t="shared" si="11"/>
        <v>5646.6939662058521</v>
      </c>
      <c r="Q34" s="6">
        <f t="shared" si="12"/>
        <v>2002.3732671918378</v>
      </c>
      <c r="R34" s="6">
        <f t="shared" si="17"/>
        <v>105.40426848083371</v>
      </c>
      <c r="AA34" s="2">
        <f t="shared" si="2"/>
        <v>44103</v>
      </c>
      <c r="AB34" s="6">
        <f t="shared" si="8"/>
        <v>735219.11814714014</v>
      </c>
      <c r="AC34" s="6">
        <f t="shared" si="9"/>
        <v>6903.6184405167151</v>
      </c>
      <c r="AD34" s="6">
        <f t="shared" si="13"/>
        <v>3137.4433981074662</v>
      </c>
      <c r="AE34" s="6">
        <f t="shared" si="14"/>
        <v>382.49586011380416</v>
      </c>
      <c r="AF34" s="6">
        <f t="shared" si="15"/>
        <v>215.7905101791639</v>
      </c>
      <c r="AG34" s="6">
        <f>SUM($AE$5:AE34)-SUM($AF$5:AF34)</f>
        <v>2694.099440297573</v>
      </c>
    </row>
    <row r="35" spans="2:33" x14ac:dyDescent="0.25">
      <c r="B35" s="2">
        <v>43906</v>
      </c>
      <c r="C35">
        <v>33</v>
      </c>
      <c r="D35">
        <v>32</v>
      </c>
      <c r="E35">
        <v>0</v>
      </c>
      <c r="F35" s="8">
        <v>0</v>
      </c>
      <c r="G35">
        <f t="shared" si="0"/>
        <v>1</v>
      </c>
      <c r="H35">
        <f t="shared" si="3"/>
        <v>0</v>
      </c>
      <c r="J35" s="2">
        <f t="shared" si="1"/>
        <v>44104</v>
      </c>
      <c r="K35">
        <f t="shared" si="16"/>
        <v>30</v>
      </c>
      <c r="L35">
        <f t="shared" si="4"/>
        <v>326</v>
      </c>
      <c r="M35" s="6">
        <f t="shared" si="5"/>
        <v>364.17772788806121</v>
      </c>
      <c r="N35">
        <f t="shared" si="6"/>
        <v>3033</v>
      </c>
      <c r="O35" s="6">
        <f t="shared" si="7"/>
        <v>3886.6887995338548</v>
      </c>
      <c r="P35" s="6">
        <f t="shared" si="11"/>
        <v>6010.871694093913</v>
      </c>
      <c r="Q35" s="6">
        <f t="shared" si="12"/>
        <v>2124.1828945600582</v>
      </c>
      <c r="R35" s="6">
        <f t="shared" si="17"/>
        <v>121.80962736822039</v>
      </c>
      <c r="AA35" s="2">
        <f t="shared" si="2"/>
        <v>44104</v>
      </c>
      <c r="AB35" s="6">
        <f t="shared" si="8"/>
        <v>734598.89114179555</v>
      </c>
      <c r="AC35" s="6">
        <f t="shared" si="9"/>
        <v>7308.0549356821921</v>
      </c>
      <c r="AD35" s="6">
        <f t="shared" si="13"/>
        <v>3365.8756205102704</v>
      </c>
      <c r="AE35" s="6">
        <f t="shared" si="14"/>
        <v>404.43649516547703</v>
      </c>
      <c r="AF35" s="6">
        <f t="shared" si="15"/>
        <v>228.4322224028042</v>
      </c>
      <c r="AG35" s="6">
        <f>SUM($AE$5:AE35)-SUM($AF$5:AF35)</f>
        <v>2870.1037130602463</v>
      </c>
    </row>
    <row r="36" spans="2:33" x14ac:dyDescent="0.25">
      <c r="B36" s="2">
        <v>43907</v>
      </c>
      <c r="C36">
        <v>34</v>
      </c>
      <c r="D36">
        <v>33</v>
      </c>
      <c r="E36">
        <v>1</v>
      </c>
      <c r="F36" s="8">
        <v>0</v>
      </c>
      <c r="G36">
        <f t="shared" si="0"/>
        <v>1</v>
      </c>
      <c r="H36">
        <f t="shared" si="3"/>
        <v>0</v>
      </c>
      <c r="J36" s="2">
        <f t="shared" si="1"/>
        <v>44105</v>
      </c>
      <c r="K36">
        <f t="shared" si="16"/>
        <v>31</v>
      </c>
      <c r="L36">
        <f t="shared" si="4"/>
        <v>448</v>
      </c>
      <c r="M36" s="6">
        <f t="shared" si="5"/>
        <v>389.70900609913872</v>
      </c>
      <c r="N36">
        <f t="shared" si="6"/>
        <v>3180</v>
      </c>
      <c r="O36" s="6">
        <f t="shared" si="7"/>
        <v>4136.8370246883196</v>
      </c>
      <c r="P36" s="6">
        <f t="shared" si="11"/>
        <v>6400.5807001930516</v>
      </c>
      <c r="Q36" s="6">
        <f t="shared" si="12"/>
        <v>2263.743675504732</v>
      </c>
      <c r="R36" s="6">
        <f t="shared" si="17"/>
        <v>139.56078094467375</v>
      </c>
      <c r="AA36" s="2">
        <f t="shared" si="2"/>
        <v>44105</v>
      </c>
      <c r="AB36" s="6">
        <f t="shared" si="8"/>
        <v>733942.88308685017</v>
      </c>
      <c r="AC36" s="6">
        <f t="shared" si="9"/>
        <v>7735.6307682248062</v>
      </c>
      <c r="AD36" s="6">
        <f t="shared" si="13"/>
        <v>3607.6728351761385</v>
      </c>
      <c r="AE36" s="6">
        <f t="shared" si="14"/>
        <v>427.57583254261408</v>
      </c>
      <c r="AF36" s="6">
        <f t="shared" si="15"/>
        <v>241.79721466586807</v>
      </c>
      <c r="AG36" s="6">
        <f>SUM($AE$5:AE36)-SUM($AF$5:AF36)</f>
        <v>3055.8823309369918</v>
      </c>
    </row>
    <row r="37" spans="2:33" x14ac:dyDescent="0.25">
      <c r="B37" s="2">
        <v>43908</v>
      </c>
      <c r="C37">
        <v>38</v>
      </c>
      <c r="D37">
        <v>37</v>
      </c>
      <c r="E37">
        <v>4</v>
      </c>
      <c r="F37" s="8">
        <v>0</v>
      </c>
      <c r="G37">
        <f t="shared" si="0"/>
        <v>1</v>
      </c>
      <c r="H37">
        <f t="shared" si="3"/>
        <v>0</v>
      </c>
      <c r="J37" s="2">
        <f t="shared" ref="J37:J68" si="18">B235</f>
        <v>44106</v>
      </c>
      <c r="K37">
        <f t="shared" si="16"/>
        <v>32</v>
      </c>
      <c r="L37">
        <f t="shared" si="4"/>
        <v>453</v>
      </c>
      <c r="M37" s="6">
        <f t="shared" si="5"/>
        <v>416.62881541269815</v>
      </c>
      <c r="N37">
        <f t="shared" si="6"/>
        <v>3333</v>
      </c>
      <c r="O37" s="6">
        <f t="shared" si="7"/>
        <v>4394.7653744774079</v>
      </c>
      <c r="P37" s="6">
        <f t="shared" si="11"/>
        <v>6817.2095156057494</v>
      </c>
      <c r="Q37" s="6">
        <f t="shared" si="12"/>
        <v>2422.4441411283415</v>
      </c>
      <c r="R37" s="6">
        <f t="shared" si="17"/>
        <v>158.70046562360949</v>
      </c>
      <c r="AA37" s="2">
        <f t="shared" ref="AA37:AA68" si="19">B235</f>
        <v>44106</v>
      </c>
      <c r="AB37" s="6">
        <f t="shared" si="8"/>
        <v>733249.11375821941</v>
      </c>
      <c r="AC37" s="6">
        <f t="shared" si="9"/>
        <v>8187.6028821897271</v>
      </c>
      <c r="AD37" s="6">
        <f t="shared" si="13"/>
        <v>3863.5976111925652</v>
      </c>
      <c r="AE37" s="6">
        <f t="shared" si="14"/>
        <v>451.97211396492094</v>
      </c>
      <c r="AF37" s="6">
        <f t="shared" si="15"/>
        <v>255.92477601642668</v>
      </c>
      <c r="AG37" s="6">
        <f>SUM($AE$5:AE37)-SUM($AF$5:AF37)</f>
        <v>3251.9296688854847</v>
      </c>
    </row>
    <row r="38" spans="2:33" x14ac:dyDescent="0.25">
      <c r="B38" s="2">
        <v>43909</v>
      </c>
      <c r="C38">
        <v>40</v>
      </c>
      <c r="D38">
        <v>39</v>
      </c>
      <c r="E38">
        <v>2</v>
      </c>
      <c r="F38" s="8">
        <v>0</v>
      </c>
      <c r="G38">
        <f t="shared" si="0"/>
        <v>1</v>
      </c>
      <c r="H38">
        <f t="shared" si="3"/>
        <v>0</v>
      </c>
      <c r="J38" s="2">
        <f t="shared" si="18"/>
        <v>44107</v>
      </c>
      <c r="K38">
        <f t="shared" si="16"/>
        <v>33</v>
      </c>
      <c r="L38">
        <f t="shared" ref="L38:L69" si="20">E236</f>
        <v>471</v>
      </c>
      <c r="M38" s="6">
        <f t="shared" ref="M38:M74" si="21">$U$5+K38*$U$6+K38^2*$U$7+K38^3*$U$8</f>
        <v>444.97989224215416</v>
      </c>
      <c r="N38">
        <f t="shared" ref="N38:N69" si="22">D236</f>
        <v>3524</v>
      </c>
      <c r="O38" s="6">
        <f t="shared" ref="O38:O74" si="23">$V$5+K38*$V$6+K38^2*$V$7+K38^3*$V$8</f>
        <v>4660.4738489011206</v>
      </c>
      <c r="P38" s="6">
        <f t="shared" si="11"/>
        <v>7262.1894078479036</v>
      </c>
      <c r="Q38" s="6">
        <f t="shared" si="12"/>
        <v>2601.7155589467829</v>
      </c>
      <c r="R38" s="6">
        <f t="shared" si="17"/>
        <v>179.27141781844148</v>
      </c>
      <c r="AA38" s="2">
        <f t="shared" si="19"/>
        <v>44107</v>
      </c>
      <c r="AB38" s="6">
        <f t="shared" si="8"/>
        <v>732515.50346349215</v>
      </c>
      <c r="AC38" s="6">
        <f t="shared" si="9"/>
        <v>8665.2884009005138</v>
      </c>
      <c r="AD38" s="6">
        <f t="shared" si="13"/>
        <v>4134.4536877546352</v>
      </c>
      <c r="AE38" s="6">
        <f t="shared" si="14"/>
        <v>477.68551871078671</v>
      </c>
      <c r="AF38" s="6">
        <f t="shared" si="15"/>
        <v>270.85607656207003</v>
      </c>
      <c r="AG38" s="6">
        <f>SUM($AE$5:AE38)-SUM($AF$5:AF38)</f>
        <v>3458.7591110342019</v>
      </c>
    </row>
    <row r="39" spans="2:33" x14ac:dyDescent="0.25">
      <c r="B39" s="2">
        <v>43910</v>
      </c>
      <c r="C39">
        <v>44</v>
      </c>
      <c r="D39">
        <v>43</v>
      </c>
      <c r="E39">
        <v>4</v>
      </c>
      <c r="F39" s="8">
        <v>0</v>
      </c>
      <c r="G39">
        <f t="shared" si="0"/>
        <v>1</v>
      </c>
      <c r="H39">
        <f t="shared" si="3"/>
        <v>0</v>
      </c>
      <c r="J39" s="2">
        <f t="shared" si="18"/>
        <v>44108</v>
      </c>
      <c r="K39">
        <f t="shared" si="16"/>
        <v>34</v>
      </c>
      <c r="L39">
        <f t="shared" si="20"/>
        <v>554</v>
      </c>
      <c r="M39" s="6">
        <f t="shared" si="21"/>
        <v>474.80497300092105</v>
      </c>
      <c r="N39">
        <f t="shared" si="22"/>
        <v>3824</v>
      </c>
      <c r="O39" s="6">
        <f t="shared" si="23"/>
        <v>4933.9624479594568</v>
      </c>
      <c r="P39" s="6">
        <f t="shared" si="11"/>
        <v>7736.9943808488242</v>
      </c>
      <c r="Q39" s="6">
        <f t="shared" si="12"/>
        <v>2803.0319328893675</v>
      </c>
      <c r="R39" s="6">
        <f t="shared" si="17"/>
        <v>201.31637394258451</v>
      </c>
      <c r="AA39" s="2">
        <f t="shared" si="19"/>
        <v>44108</v>
      </c>
      <c r="AB39" s="6">
        <f t="shared" si="8"/>
        <v>731739.8692769052</v>
      </c>
      <c r="AC39" s="6">
        <f t="shared" si="9"/>
        <v>9170.0665109254151</v>
      </c>
      <c r="AD39" s="6">
        <f t="shared" si="13"/>
        <v>4421.0879141127989</v>
      </c>
      <c r="AE39" s="6">
        <f t="shared" si="14"/>
        <v>504.77811002490125</v>
      </c>
      <c r="AF39" s="6">
        <f t="shared" si="15"/>
        <v>286.63422635816369</v>
      </c>
      <c r="AG39" s="6">
        <f>SUM($AE$5:AE39)-SUM($AF$5:AF39)</f>
        <v>3676.9029947009394</v>
      </c>
    </row>
    <row r="40" spans="2:33" x14ac:dyDescent="0.25">
      <c r="B40" s="2">
        <v>43911</v>
      </c>
      <c r="C40">
        <v>49</v>
      </c>
      <c r="D40">
        <v>48</v>
      </c>
      <c r="E40">
        <v>5</v>
      </c>
      <c r="F40" s="8">
        <v>0</v>
      </c>
      <c r="G40">
        <f t="shared" si="0"/>
        <v>1</v>
      </c>
      <c r="H40">
        <f t="shared" si="3"/>
        <v>0</v>
      </c>
      <c r="J40" s="2">
        <f t="shared" si="18"/>
        <v>44109</v>
      </c>
      <c r="K40">
        <f t="shared" si="16"/>
        <v>35</v>
      </c>
      <c r="L40">
        <f t="shared" si="20"/>
        <v>578</v>
      </c>
      <c r="M40" s="6">
        <f t="shared" si="21"/>
        <v>506.14679410241354</v>
      </c>
      <c r="N40">
        <f t="shared" si="22"/>
        <v>4023</v>
      </c>
      <c r="O40" s="6">
        <f t="shared" si="23"/>
        <v>5215.2311716524164</v>
      </c>
      <c r="P40" s="6">
        <f t="shared" si="11"/>
        <v>8243.1411749512372</v>
      </c>
      <c r="Q40" s="6">
        <f t="shared" si="12"/>
        <v>3027.9100032988208</v>
      </c>
      <c r="R40" s="6">
        <f t="shared" si="17"/>
        <v>224.87807040945336</v>
      </c>
      <c r="AA40" s="2">
        <f t="shared" si="19"/>
        <v>44109</v>
      </c>
      <c r="AB40" s="6">
        <f t="shared" si="8"/>
        <v>730919.92128933407</v>
      </c>
      <c r="AC40" s="6">
        <f t="shared" si="9"/>
        <v>9703.3802721384145</v>
      </c>
      <c r="AD40" s="6">
        <f t="shared" si="13"/>
        <v>4724.3922460988033</v>
      </c>
      <c r="AE40" s="6">
        <f t="shared" si="14"/>
        <v>533.31376121299945</v>
      </c>
      <c r="AF40" s="6">
        <f t="shared" si="15"/>
        <v>303.3043319860044</v>
      </c>
      <c r="AG40" s="6">
        <f>SUM($AE$5:AE40)-SUM($AF$5:AF40)</f>
        <v>3906.9124239279345</v>
      </c>
    </row>
    <row r="41" spans="2:33" x14ac:dyDescent="0.25">
      <c r="B41" s="2">
        <v>43912</v>
      </c>
      <c r="C41">
        <v>54</v>
      </c>
      <c r="D41">
        <v>53</v>
      </c>
      <c r="E41">
        <v>5</v>
      </c>
      <c r="F41" s="8">
        <v>0</v>
      </c>
      <c r="G41">
        <f t="shared" si="0"/>
        <v>1</v>
      </c>
      <c r="H41">
        <f t="shared" si="3"/>
        <v>0</v>
      </c>
      <c r="J41" s="2">
        <f t="shared" si="18"/>
        <v>44110</v>
      </c>
      <c r="K41">
        <f t="shared" si="16"/>
        <v>36</v>
      </c>
      <c r="L41">
        <f t="shared" si="20"/>
        <v>549</v>
      </c>
      <c r="M41" s="6">
        <f t="shared" si="21"/>
        <v>539.04809196004589</v>
      </c>
      <c r="N41">
        <f t="shared" si="22"/>
        <v>4300</v>
      </c>
      <c r="O41" s="6">
        <f t="shared" si="23"/>
        <v>5504.2800199800004</v>
      </c>
      <c r="P41" s="6">
        <f t="shared" si="11"/>
        <v>8782.1892669112822</v>
      </c>
      <c r="Q41" s="6">
        <f t="shared" si="12"/>
        <v>3277.9092469312818</v>
      </c>
      <c r="R41" s="6">
        <f t="shared" si="17"/>
        <v>249.999243632461</v>
      </c>
      <c r="AA41" s="2">
        <f t="shared" si="19"/>
        <v>44110</v>
      </c>
      <c r="AB41" s="6">
        <f t="shared" si="8"/>
        <v>730053.25889859395</v>
      </c>
      <c r="AC41" s="6">
        <f t="shared" si="9"/>
        <v>10266.738330892555</v>
      </c>
      <c r="AD41" s="6">
        <f t="shared" si="13"/>
        <v>5045.3057962012999</v>
      </c>
      <c r="AE41" s="6">
        <f t="shared" si="14"/>
        <v>563.35805875414007</v>
      </c>
      <c r="AF41" s="6">
        <f t="shared" si="15"/>
        <v>320.91355010249663</v>
      </c>
      <c r="AG41" s="6">
        <f>SUM($AE$5:AE41)-SUM($AF$5:AF41)</f>
        <v>4149.3569325795779</v>
      </c>
    </row>
    <row r="42" spans="2:33" x14ac:dyDescent="0.25">
      <c r="B42" s="2">
        <v>43913</v>
      </c>
      <c r="C42">
        <v>61</v>
      </c>
      <c r="D42">
        <v>53</v>
      </c>
      <c r="E42">
        <v>7</v>
      </c>
      <c r="F42" s="8">
        <v>0</v>
      </c>
      <c r="G42">
        <f t="shared" si="0"/>
        <v>8</v>
      </c>
      <c r="H42">
        <f t="shared" si="3"/>
        <v>7</v>
      </c>
      <c r="J42" s="2">
        <f t="shared" si="18"/>
        <v>44111</v>
      </c>
      <c r="K42">
        <f t="shared" si="16"/>
        <v>37</v>
      </c>
      <c r="L42">
        <f t="shared" si="20"/>
        <v>508</v>
      </c>
      <c r="M42" s="6">
        <f t="shared" si="21"/>
        <v>573.55160298723285</v>
      </c>
      <c r="N42">
        <f t="shared" si="22"/>
        <v>4455</v>
      </c>
      <c r="O42" s="6">
        <f t="shared" si="23"/>
        <v>5801.1089929422078</v>
      </c>
      <c r="P42" s="6">
        <f t="shared" si="11"/>
        <v>9355.7408698985146</v>
      </c>
      <c r="Q42" s="6">
        <f t="shared" si="12"/>
        <v>3554.6318769563068</v>
      </c>
      <c r="R42" s="6">
        <f t="shared" si="17"/>
        <v>276.72263002502496</v>
      </c>
      <c r="AA42" s="2">
        <f t="shared" si="19"/>
        <v>44111</v>
      </c>
      <c r="AB42" s="6">
        <f t="shared" si="8"/>
        <v>729137.36716896179</v>
      </c>
      <c r="AC42" s="6">
        <f t="shared" si="9"/>
        <v>10861.716510422182</v>
      </c>
      <c r="AD42" s="6">
        <f t="shared" si="13"/>
        <v>5384.8169333536043</v>
      </c>
      <c r="AE42" s="6">
        <f t="shared" si="14"/>
        <v>594.9781795296276</v>
      </c>
      <c r="AF42" s="6">
        <f t="shared" si="15"/>
        <v>339.5111371523044</v>
      </c>
      <c r="AG42" s="6">
        <f>SUM($AE$5:AE42)-SUM($AF$5:AF42)</f>
        <v>4404.8239749569011</v>
      </c>
    </row>
    <row r="43" spans="2:33" x14ac:dyDescent="0.25">
      <c r="B43" s="2">
        <v>43914</v>
      </c>
      <c r="C43">
        <v>70</v>
      </c>
      <c r="D43">
        <v>61</v>
      </c>
      <c r="E43">
        <v>9</v>
      </c>
      <c r="F43" s="8">
        <v>0</v>
      </c>
      <c r="G43">
        <f t="shared" si="0"/>
        <v>9</v>
      </c>
      <c r="H43">
        <f t="shared" si="3"/>
        <v>1</v>
      </c>
      <c r="J43" s="2">
        <f t="shared" si="18"/>
        <v>44112</v>
      </c>
      <c r="K43">
        <f t="shared" si="16"/>
        <v>38</v>
      </c>
      <c r="L43">
        <f t="shared" si="20"/>
        <v>472</v>
      </c>
      <c r="M43" s="6">
        <f t="shared" si="21"/>
        <v>609.70006359738886</v>
      </c>
      <c r="N43">
        <f t="shared" si="22"/>
        <v>4606</v>
      </c>
      <c r="O43" s="6">
        <f t="shared" si="23"/>
        <v>6105.7180905390387</v>
      </c>
      <c r="P43" s="6">
        <f t="shared" si="11"/>
        <v>9965.4409334959037</v>
      </c>
      <c r="Q43" s="6">
        <f t="shared" si="12"/>
        <v>3859.722842956865</v>
      </c>
      <c r="R43" s="6">
        <f t="shared" si="17"/>
        <v>305.09096600055818</v>
      </c>
      <c r="AA43" s="2">
        <f t="shared" si="19"/>
        <v>44112</v>
      </c>
      <c r="AB43" s="6">
        <f t="shared" si="8"/>
        <v>728169.61329277919</v>
      </c>
      <c r="AC43" s="6">
        <f t="shared" si="9"/>
        <v>11489.959249452531</v>
      </c>
      <c r="AD43" s="6">
        <f t="shared" si="13"/>
        <v>5743.9654276889296</v>
      </c>
      <c r="AE43" s="6">
        <f t="shared" si="14"/>
        <v>628.24273903034918</v>
      </c>
      <c r="AF43" s="6">
        <f t="shared" si="15"/>
        <v>359.14849433532527</v>
      </c>
      <c r="AG43" s="6">
        <f>SUM($AE$5:AE43)-SUM($AF$5:AF43)</f>
        <v>4673.918219651925</v>
      </c>
    </row>
    <row r="44" spans="2:33" x14ac:dyDescent="0.25">
      <c r="B44" s="2">
        <v>43915</v>
      </c>
      <c r="C44">
        <v>75</v>
      </c>
      <c r="D44">
        <v>65</v>
      </c>
      <c r="E44">
        <v>5</v>
      </c>
      <c r="F44" s="8">
        <v>0</v>
      </c>
      <c r="G44">
        <f t="shared" si="0"/>
        <v>10</v>
      </c>
      <c r="H44">
        <f t="shared" si="3"/>
        <v>1</v>
      </c>
      <c r="J44" s="2">
        <f t="shared" si="18"/>
        <v>44113</v>
      </c>
      <c r="K44">
        <f t="shared" si="16"/>
        <v>39</v>
      </c>
      <c r="L44">
        <f t="shared" si="20"/>
        <v>527</v>
      </c>
      <c r="M44" s="6">
        <f t="shared" si="21"/>
        <v>647.53621020392825</v>
      </c>
      <c r="N44">
        <f t="shared" si="22"/>
        <v>4814</v>
      </c>
      <c r="O44" s="6">
        <f t="shared" si="23"/>
        <v>6418.107312770494</v>
      </c>
      <c r="P44" s="6">
        <f t="shared" si="11"/>
        <v>10612.977143699833</v>
      </c>
      <c r="Q44" s="6">
        <f t="shared" si="12"/>
        <v>4194.8698309293386</v>
      </c>
      <c r="R44" s="6">
        <f t="shared" si="17"/>
        <v>335.14698797247365</v>
      </c>
      <c r="AA44" s="2">
        <f t="shared" si="19"/>
        <v>44113</v>
      </c>
      <c r="AB44" s="6">
        <f t="shared" si="8"/>
        <v>727147.24319128029</v>
      </c>
      <c r="AC44" s="6">
        <f t="shared" si="9"/>
        <v>12153.180856616098</v>
      </c>
      <c r="AD44" s="6">
        <f t="shared" si="13"/>
        <v>6123.8446345056582</v>
      </c>
      <c r="AE44" s="6">
        <f t="shared" si="14"/>
        <v>663.22160716356666</v>
      </c>
      <c r="AF44" s="6">
        <f t="shared" si="15"/>
        <v>379.87920681672858</v>
      </c>
      <c r="AG44" s="6">
        <f>SUM($AE$5:AE44)-SUM($AF$5:AF44)</f>
        <v>4957.2606199987631</v>
      </c>
    </row>
    <row r="45" spans="2:33" x14ac:dyDescent="0.25">
      <c r="B45" s="2">
        <v>43916</v>
      </c>
      <c r="C45">
        <v>79</v>
      </c>
      <c r="D45">
        <v>68</v>
      </c>
      <c r="E45">
        <v>4</v>
      </c>
      <c r="F45" s="8">
        <v>0</v>
      </c>
      <c r="G45">
        <f t="shared" si="0"/>
        <v>11</v>
      </c>
      <c r="H45">
        <f t="shared" si="3"/>
        <v>1</v>
      </c>
      <c r="J45" s="2">
        <f t="shared" si="18"/>
        <v>44114</v>
      </c>
      <c r="K45">
        <f t="shared" si="16"/>
        <v>40</v>
      </c>
      <c r="L45">
        <f t="shared" si="20"/>
        <v>519</v>
      </c>
      <c r="M45" s="6">
        <f t="shared" si="21"/>
        <v>687.1027792202658</v>
      </c>
      <c r="N45">
        <f t="shared" si="22"/>
        <v>5074</v>
      </c>
      <c r="O45" s="6">
        <f t="shared" si="23"/>
        <v>6738.2766596365736</v>
      </c>
      <c r="P45" s="6">
        <f t="shared" si="11"/>
        <v>11300.079922920098</v>
      </c>
      <c r="Q45" s="6">
        <f t="shared" si="12"/>
        <v>4561.8032632835248</v>
      </c>
      <c r="R45" s="6">
        <f t="shared" si="17"/>
        <v>366.93343235418615</v>
      </c>
      <c r="AA45" s="2">
        <f t="shared" si="19"/>
        <v>44114</v>
      </c>
      <c r="AB45" s="6">
        <f t="shared" si="8"/>
        <v>726067.37829642405</v>
      </c>
      <c r="AC45" s="6">
        <f t="shared" si="9"/>
        <v>12853.166544655613</v>
      </c>
      <c r="AD45" s="6">
        <f t="shared" si="13"/>
        <v>6525.6037105593168</v>
      </c>
      <c r="AE45" s="6">
        <f t="shared" si="14"/>
        <v>699.98568803951457</v>
      </c>
      <c r="AF45" s="6">
        <f t="shared" si="15"/>
        <v>401.75907605365865</v>
      </c>
      <c r="AG45" s="6">
        <f>SUM($AE$5:AE45)-SUM($AF$5:AF45)</f>
        <v>5255.487231984619</v>
      </c>
    </row>
    <row r="46" spans="2:33" x14ac:dyDescent="0.25">
      <c r="B46" s="2">
        <v>43917</v>
      </c>
      <c r="C46">
        <v>83</v>
      </c>
      <c r="D46">
        <v>69</v>
      </c>
      <c r="E46">
        <v>4</v>
      </c>
      <c r="F46" s="8">
        <v>0</v>
      </c>
      <c r="G46">
        <f t="shared" si="0"/>
        <v>14</v>
      </c>
      <c r="H46">
        <f t="shared" si="3"/>
        <v>3</v>
      </c>
      <c r="J46" s="2">
        <f t="shared" si="18"/>
        <v>44115</v>
      </c>
      <c r="K46">
        <f t="shared" si="16"/>
        <v>41</v>
      </c>
      <c r="L46">
        <f t="shared" si="20"/>
        <v>523</v>
      </c>
      <c r="M46" s="6">
        <f t="shared" si="21"/>
        <v>728.44250705981585</v>
      </c>
      <c r="N46">
        <f t="shared" si="22"/>
        <v>5382</v>
      </c>
      <c r="O46" s="6">
        <f t="shared" si="23"/>
        <v>7066.2261311372768</v>
      </c>
      <c r="P46" s="6">
        <f t="shared" si="11"/>
        <v>12028.522429979914</v>
      </c>
      <c r="Q46" s="6">
        <f t="shared" si="12"/>
        <v>4962.296298842637</v>
      </c>
      <c r="R46" s="6">
        <f t="shared" si="17"/>
        <v>400.49303555911229</v>
      </c>
      <c r="AA46" s="2">
        <f t="shared" si="19"/>
        <v>44115</v>
      </c>
      <c r="AB46" s="6">
        <f t="shared" si="8"/>
        <v>724927.01256048807</v>
      </c>
      <c r="AC46" s="6">
        <f t="shared" si="9"/>
        <v>13591.773204537934</v>
      </c>
      <c r="AD46" s="6">
        <f t="shared" si="13"/>
        <v>6950.4498545514816</v>
      </c>
      <c r="AE46" s="6">
        <f t="shared" si="14"/>
        <v>738.60665988232176</v>
      </c>
      <c r="AF46" s="6">
        <f t="shared" si="15"/>
        <v>424.8461439921648</v>
      </c>
      <c r="AG46" s="6">
        <f>SUM($AE$5:AE46)-SUM($AF$5:AF46)</f>
        <v>5569.2477478747751</v>
      </c>
    </row>
    <row r="47" spans="2:33" x14ac:dyDescent="0.25">
      <c r="B47" s="2">
        <v>43918</v>
      </c>
      <c r="C47">
        <v>90</v>
      </c>
      <c r="D47">
        <v>76</v>
      </c>
      <c r="E47">
        <v>7</v>
      </c>
      <c r="F47" s="8">
        <v>0</v>
      </c>
      <c r="G47">
        <f t="shared" si="0"/>
        <v>14</v>
      </c>
      <c r="H47">
        <f t="shared" si="3"/>
        <v>0</v>
      </c>
      <c r="J47" s="2">
        <f t="shared" si="18"/>
        <v>44116</v>
      </c>
      <c r="K47">
        <f t="shared" si="16"/>
        <v>42</v>
      </c>
      <c r="L47">
        <f t="shared" si="20"/>
        <v>478</v>
      </c>
      <c r="M47" s="6">
        <f t="shared" si="21"/>
        <v>771.59813013599296</v>
      </c>
      <c r="N47">
        <f t="shared" si="22"/>
        <v>5641</v>
      </c>
      <c r="O47" s="6">
        <f t="shared" si="23"/>
        <v>7401.9557272726033</v>
      </c>
      <c r="P47" s="6">
        <f t="shared" si="11"/>
        <v>12800.120560115907</v>
      </c>
      <c r="Q47" s="6">
        <f t="shared" si="12"/>
        <v>5398.1648328433039</v>
      </c>
      <c r="R47" s="6">
        <f t="shared" si="17"/>
        <v>435.86853400066684</v>
      </c>
      <c r="AA47" s="2">
        <f t="shared" si="19"/>
        <v>44116</v>
      </c>
      <c r="AB47" s="6">
        <f t="shared" si="8"/>
        <v>723723.00974551216</v>
      </c>
      <c r="AC47" s="6">
        <f t="shared" si="9"/>
        <v>14370.929875521737</v>
      </c>
      <c r="AD47" s="6">
        <f t="shared" si="13"/>
        <v>7399.6505623118765</v>
      </c>
      <c r="AE47" s="6">
        <f t="shared" si="14"/>
        <v>779.15667098380254</v>
      </c>
      <c r="AF47" s="6">
        <f t="shared" si="15"/>
        <v>449.20070776039483</v>
      </c>
      <c r="AG47" s="6">
        <f>SUM($AE$5:AE47)-SUM($AF$5:AF47)</f>
        <v>5899.2037110981819</v>
      </c>
    </row>
    <row r="48" spans="2:33" x14ac:dyDescent="0.25">
      <c r="B48" s="2">
        <v>43919</v>
      </c>
      <c r="C48">
        <v>91</v>
      </c>
      <c r="D48">
        <v>73</v>
      </c>
      <c r="E48">
        <v>1</v>
      </c>
      <c r="F48" s="8">
        <v>0</v>
      </c>
      <c r="G48">
        <f t="shared" si="0"/>
        <v>18</v>
      </c>
      <c r="H48">
        <f t="shared" si="3"/>
        <v>4</v>
      </c>
      <c r="J48" s="2">
        <f t="shared" si="18"/>
        <v>44117</v>
      </c>
      <c r="K48">
        <f t="shared" si="16"/>
        <v>43</v>
      </c>
      <c r="L48">
        <f t="shared" si="20"/>
        <v>569</v>
      </c>
      <c r="M48" s="6">
        <f t="shared" si="21"/>
        <v>816.61238486221157</v>
      </c>
      <c r="N48">
        <f t="shared" si="22"/>
        <v>5872</v>
      </c>
      <c r="O48" s="6">
        <f t="shared" si="23"/>
        <v>7745.4654480425543</v>
      </c>
      <c r="P48" s="6">
        <f t="shared" si="11"/>
        <v>13616.732944978119</v>
      </c>
      <c r="Q48" s="6">
        <f t="shared" si="12"/>
        <v>5871.2674969355648</v>
      </c>
      <c r="R48" s="6">
        <f t="shared" si="17"/>
        <v>473.10266409226097</v>
      </c>
      <c r="AA48" s="2">
        <f t="shared" si="19"/>
        <v>44117</v>
      </c>
      <c r="AB48" s="6">
        <f t="shared" si="8"/>
        <v>722452.1010503422</v>
      </c>
      <c r="AC48" s="6">
        <f t="shared" si="9"/>
        <v>15192.63786293132</v>
      </c>
      <c r="AD48" s="6">
        <f t="shared" si="13"/>
        <v>7874.5358856617931</v>
      </c>
      <c r="AE48" s="6">
        <f t="shared" si="14"/>
        <v>821.70798740958344</v>
      </c>
      <c r="AF48" s="6">
        <f t="shared" si="15"/>
        <v>474.88532334991669</v>
      </c>
      <c r="AG48" s="6">
        <f>SUM($AE$5:AE48)-SUM($AF$5:AF48)</f>
        <v>6246.0263751578477</v>
      </c>
    </row>
    <row r="49" spans="2:33" x14ac:dyDescent="0.25">
      <c r="B49" s="2">
        <v>43920</v>
      </c>
      <c r="C49">
        <v>103</v>
      </c>
      <c r="D49">
        <v>83</v>
      </c>
      <c r="E49">
        <v>12</v>
      </c>
      <c r="F49" s="8">
        <v>0</v>
      </c>
      <c r="G49">
        <f t="shared" si="0"/>
        <v>20</v>
      </c>
      <c r="H49">
        <f t="shared" si="3"/>
        <v>2</v>
      </c>
      <c r="J49" s="2">
        <f t="shared" si="18"/>
        <v>44118</v>
      </c>
      <c r="K49">
        <f t="shared" si="16"/>
        <v>44</v>
      </c>
      <c r="L49">
        <f t="shared" si="20"/>
        <v>680</v>
      </c>
      <c r="M49" s="6">
        <f t="shared" si="21"/>
        <v>863.52800765188636</v>
      </c>
      <c r="N49">
        <f t="shared" si="22"/>
        <v>6253</v>
      </c>
      <c r="O49" s="6">
        <f t="shared" si="23"/>
        <v>8096.7552934471287</v>
      </c>
      <c r="P49" s="6">
        <f t="shared" si="11"/>
        <v>14480.260952630006</v>
      </c>
      <c r="Q49" s="6">
        <f t="shared" si="12"/>
        <v>6383.505659182877</v>
      </c>
      <c r="R49" s="6">
        <f t="shared" si="17"/>
        <v>512.23816224731218</v>
      </c>
      <c r="AA49" s="2">
        <f t="shared" si="19"/>
        <v>44118</v>
      </c>
      <c r="AB49" s="6">
        <f t="shared" si="8"/>
        <v>721110.88313900982</v>
      </c>
      <c r="AC49" s="6">
        <f t="shared" si="9"/>
        <v>16058.970450913752</v>
      </c>
      <c r="AD49" s="6">
        <f t="shared" si="13"/>
        <v>8376.5006822989926</v>
      </c>
      <c r="AE49" s="6">
        <f t="shared" si="14"/>
        <v>866.33258798243151</v>
      </c>
      <c r="AF49" s="6">
        <f t="shared" si="15"/>
        <v>501.96479663719947</v>
      </c>
      <c r="AG49" s="6">
        <f>SUM($AE$5:AE49)-SUM($AF$5:AF49)</f>
        <v>6610.3941665030798</v>
      </c>
    </row>
    <row r="50" spans="2:33" x14ac:dyDescent="0.25">
      <c r="B50" s="2">
        <v>43921</v>
      </c>
      <c r="C50">
        <v>110</v>
      </c>
      <c r="D50">
        <v>89</v>
      </c>
      <c r="E50">
        <v>7</v>
      </c>
      <c r="F50" s="8">
        <v>0</v>
      </c>
      <c r="G50">
        <f t="shared" si="0"/>
        <v>21</v>
      </c>
      <c r="H50">
        <f t="shared" si="3"/>
        <v>1</v>
      </c>
      <c r="J50" s="2">
        <f t="shared" si="18"/>
        <v>44119</v>
      </c>
      <c r="K50">
        <f t="shared" si="16"/>
        <v>45</v>
      </c>
      <c r="L50">
        <f t="shared" si="20"/>
        <v>919</v>
      </c>
      <c r="M50" s="6">
        <f t="shared" si="21"/>
        <v>912.38773491843153</v>
      </c>
      <c r="N50">
        <f t="shared" si="22"/>
        <v>6960</v>
      </c>
      <c r="O50" s="6">
        <f t="shared" si="23"/>
        <v>8455.8252634863275</v>
      </c>
      <c r="P50" s="6">
        <f t="shared" si="11"/>
        <v>15392.648687548437</v>
      </c>
      <c r="Q50" s="6">
        <f t="shared" si="12"/>
        <v>6936.8234240621096</v>
      </c>
      <c r="R50" s="6">
        <f t="shared" si="17"/>
        <v>553.31776487923253</v>
      </c>
      <c r="AA50" s="2">
        <f t="shared" si="19"/>
        <v>44119</v>
      </c>
      <c r="AB50" s="6">
        <f t="shared" si="8"/>
        <v>719695.81664045539</v>
      </c>
      <c r="AC50" s="6">
        <f t="shared" si="9"/>
        <v>16972.072152830962</v>
      </c>
      <c r="AD50" s="6">
        <f t="shared" si="13"/>
        <v>8907.0068422516633</v>
      </c>
      <c r="AE50" s="6">
        <f t="shared" si="14"/>
        <v>913.10170191721045</v>
      </c>
      <c r="AF50" s="6">
        <f t="shared" si="15"/>
        <v>530.50615995267071</v>
      </c>
      <c r="AG50" s="6">
        <f>SUM($AE$5:AE50)-SUM($AF$5:AF50)</f>
        <v>6992.9897084676195</v>
      </c>
    </row>
    <row r="51" spans="2:33" x14ac:dyDescent="0.25">
      <c r="B51" s="2">
        <v>43922</v>
      </c>
      <c r="C51">
        <v>117</v>
      </c>
      <c r="D51">
        <v>94</v>
      </c>
      <c r="E51">
        <v>7</v>
      </c>
      <c r="F51" s="8">
        <v>0</v>
      </c>
      <c r="G51">
        <f t="shared" si="0"/>
        <v>23</v>
      </c>
      <c r="H51">
        <f t="shared" si="3"/>
        <v>2</v>
      </c>
      <c r="J51" s="2">
        <f t="shared" si="18"/>
        <v>44120</v>
      </c>
      <c r="K51">
        <f t="shared" si="16"/>
        <v>46</v>
      </c>
      <c r="L51">
        <f t="shared" si="20"/>
        <v>887</v>
      </c>
      <c r="M51" s="6">
        <f t="shared" si="21"/>
        <v>963.23430307526178</v>
      </c>
      <c r="N51">
        <f t="shared" si="22"/>
        <v>7590</v>
      </c>
      <c r="O51" s="6">
        <f t="shared" si="23"/>
        <v>8822.6753581601497</v>
      </c>
      <c r="P51" s="6">
        <f t="shared" si="11"/>
        <v>16355.882990623699</v>
      </c>
      <c r="Q51" s="6">
        <f t="shared" si="12"/>
        <v>7533.2076324635491</v>
      </c>
      <c r="R51" s="6">
        <f t="shared" si="17"/>
        <v>596.38420840143954</v>
      </c>
      <c r="AA51" s="2">
        <f t="shared" si="19"/>
        <v>44120</v>
      </c>
      <c r="AB51" s="6">
        <f t="shared" si="8"/>
        <v>718203.22519612662</v>
      </c>
      <c r="AC51" s="6">
        <f t="shared" si="9"/>
        <v>17934.157437207039</v>
      </c>
      <c r="AD51" s="6">
        <f t="shared" si="13"/>
        <v>9467.5854745085599</v>
      </c>
      <c r="AE51" s="6">
        <f t="shared" si="14"/>
        <v>962.08528437607674</v>
      </c>
      <c r="AF51" s="6">
        <f t="shared" si="15"/>
        <v>560.57863225689653</v>
      </c>
      <c r="AG51" s="6">
        <f>SUM($AE$5:AE51)-SUM($AF$5:AF51)</f>
        <v>7394.4963605867997</v>
      </c>
    </row>
    <row r="52" spans="2:33" x14ac:dyDescent="0.25">
      <c r="B52" s="2">
        <v>43923</v>
      </c>
      <c r="C52">
        <v>134</v>
      </c>
      <c r="D52">
        <v>108</v>
      </c>
      <c r="E52">
        <v>17</v>
      </c>
      <c r="F52" s="8">
        <v>0</v>
      </c>
      <c r="G52">
        <f t="shared" si="0"/>
        <v>26</v>
      </c>
      <c r="H52">
        <f t="shared" si="3"/>
        <v>3</v>
      </c>
      <c r="J52" s="2">
        <f t="shared" si="18"/>
        <v>44121</v>
      </c>
      <c r="K52">
        <f t="shared" si="16"/>
        <v>47</v>
      </c>
      <c r="L52">
        <f t="shared" si="20"/>
        <v>958</v>
      </c>
      <c r="M52" s="6">
        <f t="shared" si="21"/>
        <v>1016.1104485357919</v>
      </c>
      <c r="N52">
        <f t="shared" si="22"/>
        <v>8330</v>
      </c>
      <c r="O52" s="6">
        <f t="shared" si="23"/>
        <v>9197.3055774685945</v>
      </c>
      <c r="P52" s="6">
        <f t="shared" si="11"/>
        <v>17371.993439159491</v>
      </c>
      <c r="Q52" s="6">
        <f t="shared" si="12"/>
        <v>8174.6878616908962</v>
      </c>
      <c r="R52" s="6">
        <f t="shared" si="17"/>
        <v>641.48022922734708</v>
      </c>
      <c r="AA52" s="2">
        <f t="shared" si="19"/>
        <v>44121</v>
      </c>
      <c r="AB52" s="6">
        <f t="shared" si="8"/>
        <v>716629.29513870517</v>
      </c>
      <c r="AC52" s="6">
        <f t="shared" si="9"/>
        <v>18947.508862371626</v>
      </c>
      <c r="AD52" s="6">
        <f t="shared" si="13"/>
        <v>10059.839035342575</v>
      </c>
      <c r="AE52" s="6">
        <f t="shared" si="14"/>
        <v>1013.3514251645865</v>
      </c>
      <c r="AF52" s="6">
        <f t="shared" si="15"/>
        <v>592.25356083401493</v>
      </c>
      <c r="AG52" s="6">
        <f>SUM($AE$5:AE52)-SUM($AF$5:AF52)</f>
        <v>7815.5942249173713</v>
      </c>
    </row>
    <row r="53" spans="2:33" x14ac:dyDescent="0.25">
      <c r="B53" s="2">
        <v>43924</v>
      </c>
      <c r="C53">
        <v>155</v>
      </c>
      <c r="D53">
        <v>127</v>
      </c>
      <c r="E53">
        <v>21</v>
      </c>
      <c r="F53" s="8">
        <v>0</v>
      </c>
      <c r="G53">
        <f t="shared" si="0"/>
        <v>28</v>
      </c>
      <c r="H53">
        <f t="shared" si="3"/>
        <v>2</v>
      </c>
      <c r="J53" s="2">
        <f t="shared" si="18"/>
        <v>44122</v>
      </c>
      <c r="K53">
        <f t="shared" si="16"/>
        <v>48</v>
      </c>
      <c r="L53">
        <f t="shared" si="20"/>
        <v>1192</v>
      </c>
      <c r="M53" s="6">
        <f t="shared" si="21"/>
        <v>1071.0589077134357</v>
      </c>
      <c r="N53">
        <f t="shared" si="22"/>
        <v>9281</v>
      </c>
      <c r="O53" s="6">
        <f t="shared" si="23"/>
        <v>9579.7159214116637</v>
      </c>
      <c r="P53" s="6">
        <f t="shared" si="11"/>
        <v>18443.052346872926</v>
      </c>
      <c r="Q53" s="6">
        <f t="shared" si="12"/>
        <v>8863.3364254612625</v>
      </c>
      <c r="R53" s="6">
        <f t="shared" si="17"/>
        <v>688.64856377036631</v>
      </c>
      <c r="AA53" s="2">
        <f t="shared" si="19"/>
        <v>44122</v>
      </c>
      <c r="AB53" s="6">
        <f t="shared" si="8"/>
        <v>714970.07589205808</v>
      </c>
      <c r="AC53" s="6">
        <f t="shared" si="9"/>
        <v>20014.474548184644</v>
      </c>
      <c r="AD53" s="6">
        <f t="shared" si="13"/>
        <v>10685.443377606513</v>
      </c>
      <c r="AE53" s="6">
        <f t="shared" si="14"/>
        <v>1066.9656858130184</v>
      </c>
      <c r="AF53" s="6">
        <f t="shared" si="15"/>
        <v>625.60434226393772</v>
      </c>
      <c r="AG53" s="6">
        <f>SUM($AE$5:AE53)-SUM($AF$5:AF53)</f>
        <v>8256.955568466452</v>
      </c>
    </row>
    <row r="54" spans="2:33" x14ac:dyDescent="0.25">
      <c r="B54" s="2">
        <v>43925</v>
      </c>
      <c r="C54">
        <v>162</v>
      </c>
      <c r="D54">
        <v>125</v>
      </c>
      <c r="E54">
        <v>7</v>
      </c>
      <c r="F54" s="8">
        <v>1</v>
      </c>
      <c r="G54">
        <f t="shared" si="0"/>
        <v>37</v>
      </c>
      <c r="H54">
        <f t="shared" si="3"/>
        <v>9</v>
      </c>
      <c r="J54" s="2">
        <f t="shared" si="18"/>
        <v>44123</v>
      </c>
      <c r="K54">
        <f t="shared" si="16"/>
        <v>49</v>
      </c>
      <c r="L54">
        <f t="shared" si="20"/>
        <v>1186</v>
      </c>
      <c r="M54" s="6">
        <f t="shared" si="21"/>
        <v>1128.1224170216083</v>
      </c>
      <c r="N54">
        <f t="shared" si="22"/>
        <v>10182</v>
      </c>
      <c r="O54" s="6">
        <f t="shared" si="23"/>
        <v>9969.906389989359</v>
      </c>
      <c r="P54" s="6">
        <f t="shared" si="11"/>
        <v>19571.174763894534</v>
      </c>
      <c r="Q54" s="6">
        <f t="shared" si="12"/>
        <v>9601.2683739051754</v>
      </c>
      <c r="R54" s="6">
        <f t="shared" si="17"/>
        <v>737.93194844391292</v>
      </c>
      <c r="AA54" s="2">
        <f t="shared" si="19"/>
        <v>44123</v>
      </c>
      <c r="AB54" s="6">
        <f t="shared" si="8"/>
        <v>713221.48118939495</v>
      </c>
      <c r="AC54" s="6">
        <f t="shared" si="9"/>
        <v>21137.464908583857</v>
      </c>
      <c r="AD54" s="6">
        <f t="shared" si="13"/>
        <v>11346.14969789615</v>
      </c>
      <c r="AE54" s="6">
        <f t="shared" si="14"/>
        <v>1122.9903603992134</v>
      </c>
      <c r="AF54" s="6">
        <f t="shared" si="15"/>
        <v>660.70632028963701</v>
      </c>
      <c r="AG54" s="6">
        <f>SUM($AE$5:AE54)-SUM($AF$5:AF54)</f>
        <v>8719.2396085760283</v>
      </c>
    </row>
    <row r="55" spans="2:33" x14ac:dyDescent="0.25">
      <c r="B55" s="2">
        <v>43926</v>
      </c>
      <c r="C55">
        <v>174</v>
      </c>
      <c r="D55">
        <v>136</v>
      </c>
      <c r="E55">
        <v>12</v>
      </c>
      <c r="F55" s="8">
        <v>2</v>
      </c>
      <c r="G55">
        <f t="shared" si="0"/>
        <v>38</v>
      </c>
      <c r="H55">
        <f t="shared" si="3"/>
        <v>1</v>
      </c>
      <c r="J55" s="2">
        <f t="shared" si="18"/>
        <v>44124</v>
      </c>
      <c r="K55">
        <f t="shared" si="16"/>
        <v>50</v>
      </c>
      <c r="L55">
        <f t="shared" si="20"/>
        <v>1194</v>
      </c>
      <c r="M55" s="6">
        <f t="shared" si="21"/>
        <v>1187.3437128737241</v>
      </c>
      <c r="N55">
        <f t="shared" si="22"/>
        <v>11033</v>
      </c>
      <c r="O55" s="6">
        <f t="shared" si="23"/>
        <v>10367.876983201675</v>
      </c>
      <c r="P55" s="6">
        <f t="shared" si="11"/>
        <v>20758.518476768259</v>
      </c>
      <c r="Q55" s="6">
        <f t="shared" si="12"/>
        <v>10390.641493566583</v>
      </c>
      <c r="R55" s="6">
        <f t="shared" si="17"/>
        <v>789.37311966140805</v>
      </c>
      <c r="AA55" s="2">
        <f t="shared" si="19"/>
        <v>44124</v>
      </c>
      <c r="AB55" s="6">
        <f t="shared" si="8"/>
        <v>711379.29121341766</v>
      </c>
      <c r="AC55" s="6">
        <f t="shared" si="9"/>
        <v>22318.948564271501</v>
      </c>
      <c r="AD55" s="6">
        <f t="shared" si="13"/>
        <v>12043.786355953715</v>
      </c>
      <c r="AE55" s="6">
        <f t="shared" si="14"/>
        <v>1181.4836556876435</v>
      </c>
      <c r="AF55" s="6">
        <f t="shared" si="15"/>
        <v>697.636658057565</v>
      </c>
      <c r="AG55" s="6">
        <f>SUM($AE$5:AE55)-SUM($AF$5:AF55)</f>
        <v>9203.0866062061068</v>
      </c>
    </row>
    <row r="56" spans="2:33" x14ac:dyDescent="0.25">
      <c r="B56" s="2">
        <v>43927</v>
      </c>
      <c r="C56">
        <v>188</v>
      </c>
      <c r="D56">
        <v>147</v>
      </c>
      <c r="E56">
        <v>14</v>
      </c>
      <c r="F56" s="8">
        <v>2</v>
      </c>
      <c r="G56">
        <f t="shared" si="0"/>
        <v>41</v>
      </c>
      <c r="H56">
        <f t="shared" si="3"/>
        <v>3</v>
      </c>
      <c r="J56" s="2">
        <f t="shared" si="18"/>
        <v>44125</v>
      </c>
      <c r="K56">
        <f t="shared" si="16"/>
        <v>51</v>
      </c>
      <c r="L56">
        <f t="shared" si="20"/>
        <v>1351</v>
      </c>
      <c r="M56" s="6">
        <f t="shared" si="21"/>
        <v>1248.7655316831974</v>
      </c>
      <c r="N56">
        <f t="shared" si="22"/>
        <v>12033</v>
      </c>
      <c r="O56" s="6">
        <f t="shared" si="23"/>
        <v>10773.627701048616</v>
      </c>
      <c r="P56" s="6">
        <f t="shared" si="11"/>
        <v>22007.284008451457</v>
      </c>
      <c r="Q56" s="6">
        <f t="shared" si="12"/>
        <v>11233.656307402842</v>
      </c>
      <c r="R56" s="6">
        <f t="shared" si="17"/>
        <v>843.01481383625833</v>
      </c>
      <c r="AA56" s="2">
        <f t="shared" si="19"/>
        <v>44125</v>
      </c>
      <c r="AB56" s="6">
        <f t="shared" si="8"/>
        <v>709439.15576885606</v>
      </c>
      <c r="AC56" s="6">
        <f t="shared" si="9"/>
        <v>23561.447350775543</v>
      </c>
      <c r="AD56" s="6">
        <f t="shared" si="13"/>
        <v>12780.260538035367</v>
      </c>
      <c r="AE56" s="6">
        <f t="shared" si="14"/>
        <v>1242.4987865040421</v>
      </c>
      <c r="AF56" s="6">
        <f t="shared" si="15"/>
        <v>736.47418208165254</v>
      </c>
      <c r="AG56" s="6">
        <f>SUM($AE$5:AE56)-SUM($AF$5:AF56)</f>
        <v>9709.1112106284963</v>
      </c>
    </row>
    <row r="57" spans="2:33" x14ac:dyDescent="0.25">
      <c r="B57" s="2">
        <v>43928</v>
      </c>
      <c r="C57">
        <v>196</v>
      </c>
      <c r="D57">
        <v>147</v>
      </c>
      <c r="E57">
        <v>8</v>
      </c>
      <c r="F57" s="8">
        <v>3</v>
      </c>
      <c r="G57">
        <f t="shared" si="0"/>
        <v>49</v>
      </c>
      <c r="H57">
        <f t="shared" si="3"/>
        <v>8</v>
      </c>
      <c r="J57" s="2">
        <f t="shared" si="18"/>
        <v>44126</v>
      </c>
      <c r="K57">
        <f t="shared" si="16"/>
        <v>52</v>
      </c>
      <c r="L57">
        <f t="shared" si="20"/>
        <v>1595</v>
      </c>
      <c r="M57" s="6">
        <f t="shared" si="21"/>
        <v>1312.4306098634429</v>
      </c>
      <c r="N57">
        <f t="shared" si="22"/>
        <v>13224</v>
      </c>
      <c r="O57" s="6">
        <f t="shared" si="23"/>
        <v>11187.158543530182</v>
      </c>
      <c r="P57" s="6">
        <f t="shared" si="11"/>
        <v>23319.714618314902</v>
      </c>
      <c r="Q57" s="6">
        <f t="shared" si="12"/>
        <v>12132.556074784719</v>
      </c>
      <c r="R57" s="6">
        <f t="shared" si="17"/>
        <v>898.89976738187761</v>
      </c>
      <c r="AA57" s="2">
        <f t="shared" si="19"/>
        <v>44126</v>
      </c>
      <c r="AB57" s="6">
        <f t="shared" si="8"/>
        <v>707396.59860401659</v>
      </c>
      <c r="AC57" s="6">
        <f t="shared" si="9"/>
        <v>24867.530333533385</v>
      </c>
      <c r="AD57" s="6">
        <f t="shared" si="13"/>
        <v>13557.559733204584</v>
      </c>
      <c r="AE57" s="6">
        <f t="shared" si="14"/>
        <v>1306.0829827578418</v>
      </c>
      <c r="AF57" s="6">
        <f t="shared" si="15"/>
        <v>777.29919516921655</v>
      </c>
      <c r="AG57" s="6">
        <f>SUM($AE$5:AE57)-SUM($AF$5:AF57)</f>
        <v>10237.894998217122</v>
      </c>
    </row>
    <row r="58" spans="2:33" x14ac:dyDescent="0.25">
      <c r="B58" s="2">
        <v>43929</v>
      </c>
      <c r="C58">
        <v>211</v>
      </c>
      <c r="D58">
        <v>158</v>
      </c>
      <c r="E58">
        <v>15</v>
      </c>
      <c r="F58" s="8">
        <v>3</v>
      </c>
      <c r="G58">
        <f t="shared" si="0"/>
        <v>53</v>
      </c>
      <c r="H58">
        <f t="shared" si="3"/>
        <v>4</v>
      </c>
      <c r="J58" s="2">
        <f t="shared" si="18"/>
        <v>44127</v>
      </c>
      <c r="K58">
        <f t="shared" si="16"/>
        <v>53</v>
      </c>
      <c r="L58">
        <f t="shared" si="20"/>
        <v>1759</v>
      </c>
      <c r="M58" s="6">
        <f t="shared" si="21"/>
        <v>1378.3816838278749</v>
      </c>
      <c r="N58">
        <f t="shared" si="22"/>
        <v>14628</v>
      </c>
      <c r="O58" s="6">
        <f t="shared" si="23"/>
        <v>11608.469510646371</v>
      </c>
      <c r="P58" s="6">
        <f t="shared" si="11"/>
        <v>24698.096302142778</v>
      </c>
      <c r="Q58" s="6">
        <f t="shared" si="12"/>
        <v>13089.626791496406</v>
      </c>
      <c r="R58" s="6">
        <f t="shared" si="17"/>
        <v>957.07071671168706</v>
      </c>
      <c r="AA58" s="2">
        <f t="shared" si="19"/>
        <v>44127</v>
      </c>
      <c r="AB58" s="6">
        <f t="shared" si="8"/>
        <v>705247.02300365828</v>
      </c>
      <c r="AC58" s="6">
        <f t="shared" si="9"/>
        <v>26239.806738722524</v>
      </c>
      <c r="AD58" s="6">
        <f t="shared" si="13"/>
        <v>14377.75298866031</v>
      </c>
      <c r="AE58" s="6">
        <f t="shared" si="14"/>
        <v>1372.276405189139</v>
      </c>
      <c r="AF58" s="6">
        <f t="shared" si="15"/>
        <v>820.1932554557261</v>
      </c>
      <c r="AG58" s="6">
        <f>SUM($AE$5:AE58)-SUM($AF$5:AF58)</f>
        <v>10789.978147950535</v>
      </c>
    </row>
    <row r="59" spans="2:33" x14ac:dyDescent="0.25">
      <c r="B59" s="2">
        <v>43930</v>
      </c>
      <c r="C59">
        <v>218</v>
      </c>
      <c r="D59">
        <v>164</v>
      </c>
      <c r="E59">
        <v>7</v>
      </c>
      <c r="F59" s="8">
        <v>3</v>
      </c>
      <c r="G59">
        <f t="shared" si="0"/>
        <v>54</v>
      </c>
      <c r="H59">
        <f t="shared" si="3"/>
        <v>1</v>
      </c>
      <c r="J59" s="2">
        <f t="shared" si="18"/>
        <v>44128</v>
      </c>
      <c r="K59">
        <f t="shared" si="16"/>
        <v>54</v>
      </c>
      <c r="L59">
        <f t="shared" si="20"/>
        <v>1941</v>
      </c>
      <c r="M59" s="6">
        <f t="shared" si="21"/>
        <v>1446.661489989908</v>
      </c>
      <c r="N59">
        <f t="shared" si="22"/>
        <v>16147</v>
      </c>
      <c r="O59" s="6">
        <f t="shared" si="23"/>
        <v>12037.560602397185</v>
      </c>
      <c r="P59" s="6">
        <f t="shared" si="11"/>
        <v>26144.757792132685</v>
      </c>
      <c r="Q59" s="6">
        <f t="shared" si="12"/>
        <v>14107.1971897355</v>
      </c>
      <c r="R59" s="6">
        <f t="shared" si="17"/>
        <v>1017.5703982390933</v>
      </c>
      <c r="AA59" s="2">
        <f t="shared" si="19"/>
        <v>44128</v>
      </c>
      <c r="AB59" s="6">
        <f t="shared" si="8"/>
        <v>702985.71878042538</v>
      </c>
      <c r="AC59" s="6">
        <f t="shared" si="9"/>
        <v>27680.917706499687</v>
      </c>
      <c r="AD59" s="6">
        <f t="shared" si="13"/>
        <v>15242.991907291209</v>
      </c>
      <c r="AE59" s="6">
        <f t="shared" si="14"/>
        <v>1441.1109677771638</v>
      </c>
      <c r="AF59" s="6">
        <f t="shared" si="15"/>
        <v>865.23891863089921</v>
      </c>
      <c r="AG59" s="6">
        <f>SUM($AE$5:AE59)-SUM($AF$5:AF59)</f>
        <v>11365.850197096799</v>
      </c>
    </row>
    <row r="60" spans="2:33" x14ac:dyDescent="0.25">
      <c r="B60" s="2">
        <v>43931</v>
      </c>
      <c r="C60">
        <v>234</v>
      </c>
      <c r="D60">
        <v>177</v>
      </c>
      <c r="E60">
        <v>16</v>
      </c>
      <c r="F60" s="8">
        <v>3</v>
      </c>
      <c r="G60">
        <f t="shared" si="0"/>
        <v>57</v>
      </c>
      <c r="H60">
        <f t="shared" si="3"/>
        <v>3</v>
      </c>
      <c r="J60" s="2">
        <f t="shared" si="18"/>
        <v>44129</v>
      </c>
      <c r="K60">
        <f t="shared" si="16"/>
        <v>55</v>
      </c>
      <c r="L60">
        <f t="shared" si="20"/>
        <v>1928</v>
      </c>
      <c r="M60" s="6">
        <f t="shared" si="21"/>
        <v>1517.3127647629567</v>
      </c>
      <c r="N60">
        <f t="shared" si="22"/>
        <v>17463</v>
      </c>
      <c r="O60" s="6">
        <f t="shared" si="23"/>
        <v>12474.431818782621</v>
      </c>
      <c r="P60" s="6">
        <f t="shared" si="11"/>
        <v>27662.07055689564</v>
      </c>
      <c r="Q60" s="6">
        <f t="shared" si="12"/>
        <v>15187.638738113019</v>
      </c>
      <c r="R60" s="6">
        <f t="shared" si="17"/>
        <v>1080.4415483775192</v>
      </c>
      <c r="AA60" s="2">
        <f t="shared" si="19"/>
        <v>44129</v>
      </c>
      <c r="AB60" s="6">
        <f t="shared" si="8"/>
        <v>700607.87079596543</v>
      </c>
      <c r="AC60" s="6">
        <f t="shared" si="9"/>
        <v>29193.526772328794</v>
      </c>
      <c r="AD60" s="6">
        <f t="shared" si="13"/>
        <v>16155.511347699099</v>
      </c>
      <c r="AE60" s="6">
        <f t="shared" si="14"/>
        <v>1512.6090658291068</v>
      </c>
      <c r="AF60" s="6">
        <f t="shared" si="15"/>
        <v>912.51944040789022</v>
      </c>
      <c r="AG60" s="6">
        <f>SUM($AE$5:AE60)-SUM($AF$5:AF60)</f>
        <v>11965.939822518016</v>
      </c>
    </row>
    <row r="61" spans="2:33" x14ac:dyDescent="0.25">
      <c r="B61" s="2">
        <v>43932</v>
      </c>
      <c r="C61">
        <v>242</v>
      </c>
      <c r="D61">
        <v>179</v>
      </c>
      <c r="E61">
        <v>8</v>
      </c>
      <c r="F61" s="8">
        <v>3</v>
      </c>
      <c r="G61">
        <f t="shared" si="0"/>
        <v>63</v>
      </c>
      <c r="H61">
        <f t="shared" si="3"/>
        <v>6</v>
      </c>
      <c r="J61" s="2">
        <f t="shared" si="18"/>
        <v>44130</v>
      </c>
      <c r="K61">
        <f t="shared" ref="K61:K74" si="24">K60+1</f>
        <v>56</v>
      </c>
      <c r="L61">
        <f t="shared" si="20"/>
        <v>1872</v>
      </c>
      <c r="M61" s="6">
        <f t="shared" si="21"/>
        <v>1590.3782445604359</v>
      </c>
      <c r="N61">
        <f t="shared" si="22"/>
        <v>18718</v>
      </c>
      <c r="O61" s="6">
        <f t="shared" si="23"/>
        <v>12919.083159802682</v>
      </c>
      <c r="P61" s="6">
        <f t="shared" si="11"/>
        <v>29252.448801456077</v>
      </c>
      <c r="Q61" s="6">
        <f t="shared" si="12"/>
        <v>16333.365641653396</v>
      </c>
      <c r="R61" s="6">
        <f t="shared" si="17"/>
        <v>1145.726903540377</v>
      </c>
      <c r="AA61" s="2">
        <f t="shared" si="19"/>
        <v>44130</v>
      </c>
      <c r="AB61" s="6">
        <f t="shared" si="8"/>
        <v>698108.56914546108</v>
      </c>
      <c r="AC61" s="6">
        <f t="shared" si="9"/>
        <v>30780.30898242522</v>
      </c>
      <c r="AD61" s="6">
        <f t="shared" si="13"/>
        <v>17117.629783997367</v>
      </c>
      <c r="AE61" s="6">
        <f t="shared" si="14"/>
        <v>1586.7822100964258</v>
      </c>
      <c r="AF61" s="6">
        <f t="shared" si="15"/>
        <v>962.11843629826762</v>
      </c>
      <c r="AG61" s="6">
        <f>SUM($AE$5:AE61)-SUM($AF$5:AF61)</f>
        <v>12590.603596316174</v>
      </c>
    </row>
    <row r="62" spans="2:33" x14ac:dyDescent="0.25">
      <c r="B62" s="2">
        <v>43933</v>
      </c>
      <c r="C62">
        <v>257</v>
      </c>
      <c r="D62">
        <v>187</v>
      </c>
      <c r="E62">
        <v>15</v>
      </c>
      <c r="F62" s="8">
        <v>3</v>
      </c>
      <c r="G62">
        <f t="shared" si="0"/>
        <v>70</v>
      </c>
      <c r="H62">
        <f t="shared" si="3"/>
        <v>7</v>
      </c>
      <c r="J62" s="2">
        <f t="shared" si="18"/>
        <v>44131</v>
      </c>
      <c r="K62">
        <f t="shared" si="24"/>
        <v>57</v>
      </c>
      <c r="L62">
        <f t="shared" si="20"/>
        <v>1824</v>
      </c>
      <c r="M62" s="6">
        <f t="shared" si="21"/>
        <v>1665.9006657957593</v>
      </c>
      <c r="N62">
        <f t="shared" si="22"/>
        <v>19257</v>
      </c>
      <c r="O62" s="6">
        <f t="shared" si="23"/>
        <v>13371.514625457366</v>
      </c>
      <c r="P62" s="6">
        <f t="shared" si="11"/>
        <v>30918.349467251835</v>
      </c>
      <c r="Q62" s="6">
        <f t="shared" si="12"/>
        <v>17546.834841794469</v>
      </c>
      <c r="R62" s="6">
        <f t="shared" si="17"/>
        <v>1213.4692001410731</v>
      </c>
      <c r="AA62" s="2">
        <f t="shared" si="19"/>
        <v>44131</v>
      </c>
      <c r="AB62" s="6">
        <f t="shared" si="8"/>
        <v>695482.82114029734</v>
      </c>
      <c r="AC62" s="6">
        <f t="shared" si="9"/>
        <v>32443.938551290696</v>
      </c>
      <c r="AD62" s="6">
        <f t="shared" si="13"/>
        <v>18131.749279813601</v>
      </c>
      <c r="AE62" s="6">
        <f t="shared" si="14"/>
        <v>1663.6295688654754</v>
      </c>
      <c r="AF62" s="6">
        <f t="shared" si="15"/>
        <v>1014.1194958162341</v>
      </c>
      <c r="AG62" s="6">
        <f>SUM($AE$5:AE62)-SUM($AF$5:AF62)</f>
        <v>13240.113669365415</v>
      </c>
    </row>
    <row r="63" spans="2:33" x14ac:dyDescent="0.25">
      <c r="B63" s="2">
        <v>43934</v>
      </c>
      <c r="C63">
        <v>272</v>
      </c>
      <c r="D63">
        <v>201</v>
      </c>
      <c r="E63">
        <v>15</v>
      </c>
      <c r="F63" s="8">
        <v>3</v>
      </c>
      <c r="G63">
        <f t="shared" si="0"/>
        <v>71</v>
      </c>
      <c r="H63">
        <f t="shared" si="3"/>
        <v>1</v>
      </c>
      <c r="J63" s="2">
        <f t="shared" si="18"/>
        <v>44132</v>
      </c>
      <c r="K63">
        <f t="shared" si="24"/>
        <v>58</v>
      </c>
      <c r="L63">
        <f t="shared" si="20"/>
        <v>1731</v>
      </c>
      <c r="M63" s="6">
        <f t="shared" si="21"/>
        <v>1743.9227648823421</v>
      </c>
      <c r="N63">
        <f t="shared" si="22"/>
        <v>18776</v>
      </c>
      <c r="O63" s="6">
        <f t="shared" si="23"/>
        <v>13831.726215746674</v>
      </c>
      <c r="P63" s="6">
        <f t="shared" si="11"/>
        <v>32662.272232134179</v>
      </c>
      <c r="Q63" s="6">
        <f t="shared" si="12"/>
        <v>18830.546016387503</v>
      </c>
      <c r="R63" s="6">
        <f t="shared" si="17"/>
        <v>1283.7111745930342</v>
      </c>
      <c r="AA63" s="2">
        <f t="shared" si="19"/>
        <v>44132</v>
      </c>
      <c r="AB63" s="6">
        <f t="shared" si="8"/>
        <v>692725.5652226184</v>
      </c>
      <c r="AC63" s="6">
        <f t="shared" si="9"/>
        <v>34187.074973153416</v>
      </c>
      <c r="AD63" s="6">
        <f t="shared" si="13"/>
        <v>19200.35502816923</v>
      </c>
      <c r="AE63" s="6">
        <f t="shared" si="14"/>
        <v>1743.1364218627205</v>
      </c>
      <c r="AF63" s="6">
        <f t="shared" si="15"/>
        <v>1068.6057483556287</v>
      </c>
      <c r="AG63" s="6">
        <f>SUM($AE$5:AE63)-SUM($AF$5:AF63)</f>
        <v>13914.644342872507</v>
      </c>
    </row>
    <row r="64" spans="2:33" x14ac:dyDescent="0.25">
      <c r="B64" s="2">
        <v>43935</v>
      </c>
      <c r="C64">
        <v>300</v>
      </c>
      <c r="D64">
        <v>228</v>
      </c>
      <c r="E64">
        <v>28</v>
      </c>
      <c r="F64" s="8">
        <v>3</v>
      </c>
      <c r="G64">
        <f t="shared" si="0"/>
        <v>72</v>
      </c>
      <c r="H64">
        <f t="shared" si="3"/>
        <v>1</v>
      </c>
      <c r="J64" s="2">
        <f t="shared" si="18"/>
        <v>44133</v>
      </c>
      <c r="K64">
        <f t="shared" si="24"/>
        <v>59</v>
      </c>
      <c r="L64">
        <f t="shared" si="20"/>
        <v>1709</v>
      </c>
      <c r="M64" s="6">
        <f t="shared" si="21"/>
        <v>1824.4872782335983</v>
      </c>
      <c r="N64">
        <f t="shared" si="22"/>
        <v>18390</v>
      </c>
      <c r="O64" s="6">
        <f t="shared" si="23"/>
        <v>14299.717930670606</v>
      </c>
      <c r="P64" s="6">
        <f t="shared" si="11"/>
        <v>34486.759510367774</v>
      </c>
      <c r="Q64" s="6">
        <f t="shared" si="12"/>
        <v>20187.041579697168</v>
      </c>
      <c r="R64" s="6">
        <f t="shared" si="17"/>
        <v>1356.4955633096652</v>
      </c>
      <c r="AA64" s="2">
        <f t="shared" si="19"/>
        <v>44133</v>
      </c>
      <c r="AB64" s="6">
        <f t="shared" si="8"/>
        <v>689831.68694224057</v>
      </c>
      <c r="AC64" s="6">
        <f t="shared" si="9"/>
        <v>36012.347505175574</v>
      </c>
      <c r="AD64" s="6">
        <f t="shared" si="13"/>
        <v>20326.014406341572</v>
      </c>
      <c r="AE64" s="6">
        <f t="shared" si="14"/>
        <v>1825.272532022158</v>
      </c>
      <c r="AF64" s="6">
        <f t="shared" si="15"/>
        <v>1125.6593781723423</v>
      </c>
      <c r="AG64" s="6">
        <f>SUM($AE$5:AE64)-SUM($AF$5:AF64)</f>
        <v>14614.257496722323</v>
      </c>
    </row>
    <row r="65" spans="2:33" x14ac:dyDescent="0.25">
      <c r="B65" s="2">
        <v>43936</v>
      </c>
      <c r="C65">
        <v>306</v>
      </c>
      <c r="D65">
        <v>232</v>
      </c>
      <c r="E65">
        <v>6</v>
      </c>
      <c r="F65" s="8">
        <v>3</v>
      </c>
      <c r="G65">
        <f t="shared" si="0"/>
        <v>74</v>
      </c>
      <c r="H65">
        <f t="shared" si="3"/>
        <v>2</v>
      </c>
      <c r="J65" s="2">
        <f t="shared" si="18"/>
        <v>44134</v>
      </c>
      <c r="K65">
        <f t="shared" si="24"/>
        <v>60</v>
      </c>
      <c r="L65">
        <f t="shared" si="20"/>
        <v>1696</v>
      </c>
      <c r="M65" s="6">
        <f t="shared" si="21"/>
        <v>1907.6369422629432</v>
      </c>
      <c r="N65">
        <f t="shared" si="22"/>
        <v>17168</v>
      </c>
      <c r="O65" s="6">
        <f t="shared" si="23"/>
        <v>14775.489770229162</v>
      </c>
      <c r="P65" s="6">
        <f t="shared" si="11"/>
        <v>36394.396452630717</v>
      </c>
      <c r="Q65" s="6">
        <f t="shared" si="12"/>
        <v>21618.906682401554</v>
      </c>
      <c r="R65" s="6">
        <f t="shared" si="17"/>
        <v>1431.8651027043852</v>
      </c>
      <c r="AA65" s="2">
        <f t="shared" si="19"/>
        <v>44134</v>
      </c>
      <c r="AB65" s="6">
        <f t="shared" si="8"/>
        <v>686796.03712037043</v>
      </c>
      <c r="AC65" s="6">
        <f t="shared" si="9"/>
        <v>37922.337948873414</v>
      </c>
      <c r="AD65" s="6">
        <f t="shared" si="13"/>
        <v>21511.375492514457</v>
      </c>
      <c r="AE65" s="6">
        <f t="shared" si="14"/>
        <v>1909.9904436978395</v>
      </c>
      <c r="AF65" s="6">
        <f t="shared" si="15"/>
        <v>1185.3610861728848</v>
      </c>
      <c r="AG65" s="6">
        <f>SUM($AE$5:AE65)-SUM($AF$5:AF65)</f>
        <v>15338.886854247277</v>
      </c>
    </row>
    <row r="66" spans="2:33" x14ac:dyDescent="0.25">
      <c r="B66" s="2">
        <v>43937</v>
      </c>
      <c r="C66">
        <v>348</v>
      </c>
      <c r="D66">
        <v>269</v>
      </c>
      <c r="E66">
        <v>42</v>
      </c>
      <c r="F66" s="8">
        <v>3</v>
      </c>
      <c r="G66">
        <f t="shared" si="0"/>
        <v>79</v>
      </c>
      <c r="H66">
        <f t="shared" si="3"/>
        <v>5</v>
      </c>
      <c r="J66" s="2">
        <f t="shared" si="18"/>
        <v>44135</v>
      </c>
      <c r="K66">
        <f t="shared" si="24"/>
        <v>61</v>
      </c>
      <c r="L66">
        <f t="shared" si="20"/>
        <v>1673</v>
      </c>
      <c r="M66" s="6">
        <f t="shared" si="21"/>
        <v>1993.4144933837902</v>
      </c>
      <c r="N66">
        <f t="shared" si="22"/>
        <v>15938</v>
      </c>
      <c r="O66" s="6">
        <f t="shared" si="23"/>
        <v>15259.041734422341</v>
      </c>
      <c r="P66" s="6">
        <f t="shared" si="11"/>
        <v>38387.810946014506</v>
      </c>
      <c r="Q66" s="6">
        <f t="shared" si="12"/>
        <v>23128.769211592167</v>
      </c>
      <c r="R66" s="6">
        <f t="shared" si="17"/>
        <v>1509.8625291906137</v>
      </c>
      <c r="AA66" s="2">
        <f t="shared" si="19"/>
        <v>44135</v>
      </c>
      <c r="AB66" s="6">
        <f t="shared" si="8"/>
        <v>683613.45231542119</v>
      </c>
      <c r="AC66" s="6">
        <f t="shared" si="9"/>
        <v>39919.561667649774</v>
      </c>
      <c r="AD66" s="6">
        <f t="shared" si="13"/>
        <v>22759.164989082576</v>
      </c>
      <c r="AE66" s="6">
        <f t="shared" si="14"/>
        <v>1997.2237187763603</v>
      </c>
      <c r="AF66" s="6">
        <f t="shared" si="15"/>
        <v>1247.7894965681189</v>
      </c>
      <c r="AG66" s="6">
        <f>SUM($AE$5:AE66)-SUM($AF$5:AF66)</f>
        <v>16088.321076455519</v>
      </c>
    </row>
    <row r="67" spans="2:33" x14ac:dyDescent="0.25">
      <c r="B67" s="2">
        <v>43938</v>
      </c>
      <c r="C67">
        <v>370</v>
      </c>
      <c r="D67">
        <v>288</v>
      </c>
      <c r="E67">
        <v>22</v>
      </c>
      <c r="F67" s="8">
        <v>3</v>
      </c>
      <c r="G67">
        <f t="shared" si="0"/>
        <v>82</v>
      </c>
      <c r="H67">
        <f t="shared" si="3"/>
        <v>3</v>
      </c>
      <c r="J67" s="2">
        <f t="shared" si="18"/>
        <v>44136</v>
      </c>
      <c r="K67">
        <f t="shared" si="24"/>
        <v>62</v>
      </c>
      <c r="L67">
        <f t="shared" si="20"/>
        <v>1791</v>
      </c>
      <c r="M67" s="6">
        <f t="shared" si="21"/>
        <v>2081.8626680095549</v>
      </c>
      <c r="N67">
        <f t="shared" si="22"/>
        <v>15288</v>
      </c>
      <c r="O67" s="6">
        <f t="shared" si="23"/>
        <v>15750.373823250144</v>
      </c>
      <c r="P67" s="6">
        <f t="shared" si="11"/>
        <v>40469.673614024061</v>
      </c>
      <c r="Q67" s="6">
        <f t="shared" si="12"/>
        <v>24719.299790773919</v>
      </c>
      <c r="R67" s="6">
        <f t="shared" si="17"/>
        <v>1590.5305791817518</v>
      </c>
      <c r="AA67" s="2">
        <f t="shared" si="19"/>
        <v>44136</v>
      </c>
      <c r="AB67" s="6">
        <f t="shared" si="8"/>
        <v>680278.77769350063</v>
      </c>
      <c r="AC67" s="6">
        <f t="shared" si="9"/>
        <v>42006.446793002207</v>
      </c>
      <c r="AD67" s="6">
        <f t="shared" si="13"/>
        <v>24072.185495991904</v>
      </c>
      <c r="AE67" s="6">
        <f t="shared" si="14"/>
        <v>2086.8851253524335</v>
      </c>
      <c r="AF67" s="6">
        <f t="shared" si="15"/>
        <v>1313.0205069093281</v>
      </c>
      <c r="AG67" s="6">
        <f>SUM($AE$5:AE67)-SUM($AF$5:AF67)</f>
        <v>16862.185694898624</v>
      </c>
    </row>
    <row r="68" spans="2:33" x14ac:dyDescent="0.25">
      <c r="B68" s="2">
        <v>43939</v>
      </c>
      <c r="C68">
        <v>388</v>
      </c>
      <c r="D68">
        <v>298</v>
      </c>
      <c r="E68">
        <v>18</v>
      </c>
      <c r="F68" s="8">
        <v>4</v>
      </c>
      <c r="G68">
        <f t="shared" si="0"/>
        <v>90</v>
      </c>
      <c r="H68">
        <f t="shared" si="3"/>
        <v>8</v>
      </c>
      <c r="J68" s="2">
        <f t="shared" si="18"/>
        <v>44137</v>
      </c>
      <c r="K68">
        <f t="shared" si="24"/>
        <v>63</v>
      </c>
      <c r="L68">
        <f t="shared" si="20"/>
        <v>1852</v>
      </c>
      <c r="M68" s="6">
        <f t="shared" si="21"/>
        <v>2173.0242025536509</v>
      </c>
      <c r="N68">
        <f t="shared" si="22"/>
        <v>15437</v>
      </c>
      <c r="O68" s="6">
        <f t="shared" si="23"/>
        <v>16249.486036712573</v>
      </c>
      <c r="P68" s="6">
        <f t="shared" si="11"/>
        <v>42642.697816577711</v>
      </c>
      <c r="Q68" s="6">
        <f t="shared" si="12"/>
        <v>26393.211779865138</v>
      </c>
      <c r="R68" s="6">
        <f t="shared" si="17"/>
        <v>1673.9119890912189</v>
      </c>
      <c r="AA68" s="2">
        <f t="shared" si="19"/>
        <v>44137</v>
      </c>
      <c r="AB68" s="6">
        <f t="shared" si="8"/>
        <v>676786.89238942903</v>
      </c>
      <c r="AC68" s="6">
        <f t="shared" si="9"/>
        <v>44185.311590164514</v>
      </c>
      <c r="AD68" s="6">
        <f t="shared" si="13"/>
        <v>25453.312076584509</v>
      </c>
      <c r="AE68" s="6">
        <f t="shared" si="14"/>
        <v>2178.8647971623068</v>
      </c>
      <c r="AF68" s="6">
        <f t="shared" si="15"/>
        <v>1381.126580592605</v>
      </c>
      <c r="AG68" s="6">
        <f>SUM($AE$5:AE68)-SUM($AF$5:AF68)</f>
        <v>17659.923911468326</v>
      </c>
    </row>
    <row r="69" spans="2:33" x14ac:dyDescent="0.25">
      <c r="B69" s="2">
        <v>43940</v>
      </c>
      <c r="C69">
        <v>394</v>
      </c>
      <c r="D69">
        <v>297</v>
      </c>
      <c r="E69">
        <v>6</v>
      </c>
      <c r="F69" s="8">
        <v>4</v>
      </c>
      <c r="G69">
        <f t="shared" ref="G69:G132" si="25">C69-D69</f>
        <v>97</v>
      </c>
      <c r="H69">
        <f t="shared" si="3"/>
        <v>7</v>
      </c>
      <c r="J69" s="2">
        <f t="shared" ref="J69:J74" si="26">B267</f>
        <v>44138</v>
      </c>
      <c r="K69">
        <f t="shared" si="24"/>
        <v>64</v>
      </c>
      <c r="L69">
        <f t="shared" si="20"/>
        <v>1943</v>
      </c>
      <c r="M69" s="6">
        <f t="shared" si="21"/>
        <v>2266.9418334294933</v>
      </c>
      <c r="N69">
        <f t="shared" si="22"/>
        <v>15527</v>
      </c>
      <c r="O69" s="6">
        <f t="shared" si="23"/>
        <v>16756.378374809625</v>
      </c>
      <c r="P69" s="6">
        <f t="shared" si="11"/>
        <v>44909.639650007201</v>
      </c>
      <c r="Q69" s="6">
        <f t="shared" si="12"/>
        <v>28153.261275197576</v>
      </c>
      <c r="R69" s="6">
        <f t="shared" si="17"/>
        <v>1760.0494953324378</v>
      </c>
      <c r="AA69" s="2">
        <f t="shared" ref="AA69:AA74" si="27">B267</f>
        <v>44138</v>
      </c>
      <c r="AB69" s="6">
        <f t="shared" si="8"/>
        <v>673132.73742303462</v>
      </c>
      <c r="AC69" s="6">
        <f t="shared" si="9"/>
        <v>46458.339975966308</v>
      </c>
      <c r="AD69" s="6">
        <f t="shared" si="13"/>
        <v>26905.488058190531</v>
      </c>
      <c r="AE69" s="6">
        <f t="shared" si="14"/>
        <v>2273.0283858017938</v>
      </c>
      <c r="AF69" s="6">
        <f t="shared" si="15"/>
        <v>1452.1759816060221</v>
      </c>
      <c r="AG69" s="6">
        <f>SUM($AE$5:AE69)-SUM($AF$5:AF69)</f>
        <v>18480.776315664098</v>
      </c>
    </row>
    <row r="70" spans="2:33" x14ac:dyDescent="0.25">
      <c r="B70" s="2">
        <v>43941</v>
      </c>
      <c r="C70">
        <v>402</v>
      </c>
      <c r="D70">
        <v>303</v>
      </c>
      <c r="E70">
        <v>8</v>
      </c>
      <c r="F70" s="8">
        <v>4</v>
      </c>
      <c r="G70">
        <f t="shared" si="25"/>
        <v>99</v>
      </c>
      <c r="H70">
        <f t="shared" ref="H70:H133" si="28">G70-G69</f>
        <v>2</v>
      </c>
      <c r="J70" s="2">
        <f t="shared" si="26"/>
        <v>44139</v>
      </c>
      <c r="K70">
        <f t="shared" si="24"/>
        <v>65</v>
      </c>
      <c r="L70">
        <f t="shared" ref="L70:L74" si="29">E268</f>
        <v>2295</v>
      </c>
      <c r="M70" s="6">
        <f t="shared" si="21"/>
        <v>2363.6582970504965</v>
      </c>
      <c r="N70">
        <f t="shared" ref="N70:N74" si="30">D268</f>
        <v>15266</v>
      </c>
      <c r="O70" s="6">
        <f t="shared" si="23"/>
        <v>17271.050837541297</v>
      </c>
      <c r="P70" s="6">
        <f t="shared" si="11"/>
        <v>47273.297947057697</v>
      </c>
      <c r="Q70" s="6">
        <f t="shared" si="12"/>
        <v>30002.2471095164</v>
      </c>
      <c r="R70" s="6">
        <f t="shared" si="17"/>
        <v>1848.9858343188243</v>
      </c>
      <c r="AA70" s="2">
        <f t="shared" si="27"/>
        <v>44139</v>
      </c>
      <c r="AB70" s="6">
        <f t="shared" ref="AB70:AB133" si="31">AB69-AB69*AC69*infection_rate</f>
        <v>669311.34620958485</v>
      </c>
      <c r="AC70" s="6">
        <f t="shared" ref="AC70:AC133" si="32">AC69+AB69*AC69*infection_rate-removal_rate*AC69</f>
        <v>48827.555207810037</v>
      </c>
      <c r="AD70" s="6">
        <f t="shared" si="13"/>
        <v>28431.720010300847</v>
      </c>
      <c r="AE70" s="6">
        <f t="shared" si="14"/>
        <v>2369.2152318437293</v>
      </c>
      <c r="AF70" s="6">
        <f t="shared" si="15"/>
        <v>1526.2319521103163</v>
      </c>
      <c r="AG70" s="6">
        <f>SUM($AE$5:AE70)-SUM($AF$5:AF70)</f>
        <v>19323.759595397511</v>
      </c>
    </row>
    <row r="71" spans="2:33" x14ac:dyDescent="0.25">
      <c r="B71" s="2">
        <v>43942</v>
      </c>
      <c r="C71">
        <v>408</v>
      </c>
      <c r="D71">
        <v>307</v>
      </c>
      <c r="E71">
        <v>6</v>
      </c>
      <c r="F71" s="8">
        <v>4</v>
      </c>
      <c r="G71">
        <f t="shared" si="25"/>
        <v>101</v>
      </c>
      <c r="H71">
        <f t="shared" si="28"/>
        <v>2</v>
      </c>
      <c r="J71" s="2">
        <f t="shared" si="26"/>
        <v>44140</v>
      </c>
      <c r="K71">
        <f t="shared" si="24"/>
        <v>66</v>
      </c>
      <c r="L71">
        <f t="shared" si="29"/>
        <v>2401</v>
      </c>
      <c r="M71" s="6">
        <f t="shared" si="21"/>
        <v>2463.2163298300748</v>
      </c>
      <c r="N71">
        <f t="shared" si="30"/>
        <v>15358</v>
      </c>
      <c r="O71" s="6">
        <f t="shared" si="23"/>
        <v>17793.503424907598</v>
      </c>
      <c r="P71" s="6">
        <f t="shared" ref="P71:P74" si="33">P70+M71</f>
        <v>49736.51427688777</v>
      </c>
      <c r="Q71" s="6">
        <f t="shared" ref="Q71:Q74" si="34">P71-O71</f>
        <v>31943.010851980172</v>
      </c>
      <c r="R71" s="6">
        <f t="shared" si="17"/>
        <v>1940.7637424637724</v>
      </c>
      <c r="AA71" s="2">
        <f t="shared" si="27"/>
        <v>44140</v>
      </c>
      <c r="AB71" s="6">
        <f t="shared" si="31"/>
        <v>665317.87767221895</v>
      </c>
      <c r="AC71" s="6">
        <f t="shared" si="32"/>
        <v>51294.791793065575</v>
      </c>
      <c r="AD71" s="6">
        <f t="shared" ref="AD71:AD74" si="35">AD70+AC71*removal_rate</f>
        <v>30035.071844694976</v>
      </c>
      <c r="AE71" s="6">
        <f t="shared" ref="AE71:AE134" si="36">AC71-AC70</f>
        <v>2467.2365852555376</v>
      </c>
      <c r="AF71" s="6">
        <f t="shared" ref="AF71:AF134" si="37">AD71-AD70</f>
        <v>1603.3518343941287</v>
      </c>
      <c r="AG71" s="6">
        <f>SUM($AE$5:AE71)-SUM($AF$5:AF71)</f>
        <v>20187.64434625892</v>
      </c>
    </row>
    <row r="72" spans="2:33" x14ac:dyDescent="0.25">
      <c r="B72" s="2">
        <v>43943</v>
      </c>
      <c r="C72">
        <v>416</v>
      </c>
      <c r="D72">
        <v>304</v>
      </c>
      <c r="E72">
        <v>8</v>
      </c>
      <c r="F72" s="8">
        <v>5</v>
      </c>
      <c r="G72">
        <f t="shared" si="25"/>
        <v>112</v>
      </c>
      <c r="H72">
        <f t="shared" si="28"/>
        <v>11</v>
      </c>
      <c r="J72" s="2">
        <f t="shared" si="26"/>
        <v>44141</v>
      </c>
      <c r="K72">
        <f t="shared" si="24"/>
        <v>67</v>
      </c>
      <c r="L72">
        <f t="shared" si="29"/>
        <v>2775</v>
      </c>
      <c r="M72" s="6">
        <f t="shared" si="21"/>
        <v>2565.6586681816425</v>
      </c>
      <c r="N72">
        <f t="shared" si="30"/>
        <v>14551</v>
      </c>
      <c r="O72" s="6">
        <f t="shared" si="23"/>
        <v>18323.736136908523</v>
      </c>
      <c r="P72" s="6">
        <f t="shared" si="33"/>
        <v>52302.172945069411</v>
      </c>
      <c r="Q72" s="6">
        <f t="shared" si="34"/>
        <v>33978.436808160885</v>
      </c>
      <c r="R72" s="6">
        <f t="shared" ref="R72:R74" si="38">Q72-Q71</f>
        <v>2035.4259561807121</v>
      </c>
      <c r="AA72" s="2">
        <f t="shared" si="27"/>
        <v>44141</v>
      </c>
      <c r="AB72" s="6">
        <f t="shared" si="31"/>
        <v>661147.6519279069</v>
      </c>
      <c r="AC72" s="6">
        <f t="shared" si="32"/>
        <v>53861.66570298349</v>
      </c>
      <c r="AD72" s="6">
        <f t="shared" si="35"/>
        <v>31718.65798452753</v>
      </c>
      <c r="AE72" s="6">
        <f t="shared" si="36"/>
        <v>2566.8739099179147</v>
      </c>
      <c r="AF72" s="6">
        <f t="shared" si="37"/>
        <v>1683.5861398325542</v>
      </c>
      <c r="AG72" s="6">
        <f>SUM($AE$5:AE72)-SUM($AF$5:AF72)</f>
        <v>21070.93211634428</v>
      </c>
    </row>
    <row r="73" spans="2:33" x14ac:dyDescent="0.25">
      <c r="B73" s="2">
        <v>43944</v>
      </c>
      <c r="C73">
        <v>425</v>
      </c>
      <c r="D73">
        <v>309</v>
      </c>
      <c r="E73">
        <v>9</v>
      </c>
      <c r="F73" s="8">
        <v>5</v>
      </c>
      <c r="G73">
        <f t="shared" si="25"/>
        <v>116</v>
      </c>
      <c r="H73">
        <f t="shared" si="28"/>
        <v>4</v>
      </c>
      <c r="J73" s="2">
        <f t="shared" si="26"/>
        <v>44142</v>
      </c>
      <c r="K73">
        <f t="shared" si="24"/>
        <v>68</v>
      </c>
      <c r="L73">
        <f t="shared" si="29"/>
        <v>2859</v>
      </c>
      <c r="M73" s="6">
        <f t="shared" si="21"/>
        <v>2671.0280485186149</v>
      </c>
      <c r="N73">
        <f t="shared" si="30"/>
        <v>14638</v>
      </c>
      <c r="O73" s="6">
        <f t="shared" si="23"/>
        <v>18861.748973544065</v>
      </c>
      <c r="P73" s="6">
        <f t="shared" si="33"/>
        <v>54973.200993588027</v>
      </c>
      <c r="Q73" s="6">
        <f t="shared" si="34"/>
        <v>36111.452020043958</v>
      </c>
      <c r="R73" s="6">
        <f t="shared" si="38"/>
        <v>2133.0152118830738</v>
      </c>
      <c r="AA73" s="2">
        <f t="shared" si="27"/>
        <v>44142</v>
      </c>
      <c r="AB73" s="6">
        <f t="shared" si="31"/>
        <v>656796.18847661966</v>
      </c>
      <c r="AC73" s="6">
        <f t="shared" si="32"/>
        <v>56529.543014438241</v>
      </c>
      <c r="AD73" s="6">
        <f t="shared" si="35"/>
        <v>33485.63555323099</v>
      </c>
      <c r="AE73" s="6">
        <f t="shared" si="36"/>
        <v>2667.8773114547512</v>
      </c>
      <c r="AF73" s="6">
        <f t="shared" si="37"/>
        <v>1766.9775687034598</v>
      </c>
      <c r="AG73" s="6">
        <f>SUM($AE$5:AE73)-SUM($AF$5:AF73)</f>
        <v>21971.831859095568</v>
      </c>
    </row>
    <row r="74" spans="2:33" x14ac:dyDescent="0.25">
      <c r="B74" s="2">
        <v>43945</v>
      </c>
      <c r="C74">
        <v>444</v>
      </c>
      <c r="D74">
        <v>307</v>
      </c>
      <c r="E74">
        <v>19</v>
      </c>
      <c r="F74" s="8">
        <v>5</v>
      </c>
      <c r="G74">
        <f t="shared" si="25"/>
        <v>137</v>
      </c>
      <c r="H74">
        <f t="shared" si="28"/>
        <v>21</v>
      </c>
      <c r="J74" s="2">
        <f t="shared" si="26"/>
        <v>44143</v>
      </c>
      <c r="K74">
        <f t="shared" si="24"/>
        <v>69</v>
      </c>
      <c r="L74">
        <f t="shared" si="29"/>
        <v>2901</v>
      </c>
      <c r="M74" s="6">
        <f t="shared" si="21"/>
        <v>2779.3672072544059</v>
      </c>
      <c r="N74">
        <f t="shared" si="30"/>
        <v>14706</v>
      </c>
      <c r="O74" s="6">
        <f t="shared" si="23"/>
        <v>19407.541934814235</v>
      </c>
      <c r="P74" s="6">
        <f t="shared" si="33"/>
        <v>57752.568200842434</v>
      </c>
      <c r="Q74" s="6">
        <f t="shared" si="34"/>
        <v>38345.026266028202</v>
      </c>
      <c r="R74" s="6">
        <f t="shared" si="38"/>
        <v>2233.574245984244</v>
      </c>
      <c r="AA74" s="2">
        <f t="shared" si="27"/>
        <v>44143</v>
      </c>
      <c r="AB74" s="6">
        <f t="shared" si="31"/>
        <v>652259.24677604425</v>
      </c>
      <c r="AC74" s="6">
        <f t="shared" si="32"/>
        <v>59299.507146310156</v>
      </c>
      <c r="AD74" s="6">
        <f t="shared" si="35"/>
        <v>35339.195539306565</v>
      </c>
      <c r="AE74" s="6">
        <f t="shared" si="36"/>
        <v>2769.964131871915</v>
      </c>
      <c r="AF74" s="6">
        <f t="shared" si="37"/>
        <v>1853.5599860755756</v>
      </c>
      <c r="AG74" s="6">
        <f>SUM($AE$5:AE74)-SUM($AF$5:AF74)</f>
        <v>22888.236004891907</v>
      </c>
    </row>
    <row r="75" spans="2:33" x14ac:dyDescent="0.25">
      <c r="B75" s="2">
        <v>43946</v>
      </c>
      <c r="C75">
        <v>456</v>
      </c>
      <c r="D75">
        <v>312</v>
      </c>
      <c r="E75">
        <v>12</v>
      </c>
      <c r="F75" s="8">
        <v>5</v>
      </c>
      <c r="G75">
        <f t="shared" si="25"/>
        <v>144</v>
      </c>
      <c r="H75">
        <f t="shared" si="28"/>
        <v>7</v>
      </c>
      <c r="J75" s="2"/>
      <c r="AA75" s="2">
        <f>AA74+1</f>
        <v>44144</v>
      </c>
      <c r="AB75" s="6">
        <f t="shared" si="31"/>
        <v>647532.86903145839</v>
      </c>
      <c r="AC75" s="6">
        <f t="shared" si="32"/>
        <v>62172.324904820402</v>
      </c>
      <c r="AD75" s="6">
        <f t="shared" ref="AD75:AD123" si="39">AD74+AC75*removal_rate</f>
        <v>37282.552899773866</v>
      </c>
      <c r="AE75" s="6">
        <f t="shared" si="36"/>
        <v>2872.8177585102458</v>
      </c>
      <c r="AF75" s="6">
        <f t="shared" si="37"/>
        <v>1943.3573604673002</v>
      </c>
      <c r="AG75" s="6">
        <f>SUM($AE$5:AE75)-SUM($AF$5:AF75)</f>
        <v>23817.696402934853</v>
      </c>
    </row>
    <row r="76" spans="2:33" x14ac:dyDescent="0.25">
      <c r="B76" s="2">
        <v>43947</v>
      </c>
      <c r="C76">
        <v>486</v>
      </c>
      <c r="D76">
        <v>331</v>
      </c>
      <c r="E76">
        <v>30</v>
      </c>
      <c r="F76" s="8">
        <v>6</v>
      </c>
      <c r="G76">
        <f t="shared" si="25"/>
        <v>155</v>
      </c>
      <c r="H76">
        <f t="shared" si="28"/>
        <v>11</v>
      </c>
      <c r="J76" s="2"/>
      <c r="Z76" s="31"/>
      <c r="AA76" s="2">
        <f t="shared" ref="AA76:AA123" si="40">AA75+1</f>
        <v>44145</v>
      </c>
      <c r="AB76" s="6">
        <f t="shared" si="31"/>
        <v>642613.42497262813</v>
      </c>
      <c r="AC76" s="6">
        <f t="shared" si="32"/>
        <v>65148.411603183355</v>
      </c>
      <c r="AD76" s="6">
        <f t="shared" si="39"/>
        <v>39318.93557334481</v>
      </c>
      <c r="AE76" s="6">
        <f t="shared" si="36"/>
        <v>2976.086698362953</v>
      </c>
      <c r="AF76" s="6">
        <f t="shared" si="37"/>
        <v>2036.3826735709445</v>
      </c>
      <c r="AG76" s="6">
        <f>SUM($AE$5:AE76)-SUM($AF$5:AF76)</f>
        <v>24757.400427726861</v>
      </c>
    </row>
    <row r="77" spans="2:33" x14ac:dyDescent="0.25">
      <c r="B77" s="2">
        <v>43948</v>
      </c>
      <c r="C77">
        <v>497</v>
      </c>
      <c r="D77">
        <v>335</v>
      </c>
      <c r="E77">
        <v>11</v>
      </c>
      <c r="F77" s="8">
        <v>6</v>
      </c>
      <c r="G77">
        <f t="shared" si="25"/>
        <v>162</v>
      </c>
      <c r="H77">
        <f t="shared" si="28"/>
        <v>7</v>
      </c>
      <c r="J77" s="2"/>
      <c r="AA77" s="2">
        <f t="shared" si="40"/>
        <v>44146</v>
      </c>
      <c r="AB77" s="6">
        <f t="shared" si="31"/>
        <v>637497.65832737437</v>
      </c>
      <c r="AC77" s="6">
        <f t="shared" si="32"/>
        <v>68227.795574866192</v>
      </c>
      <c r="AD77" s="6">
        <f t="shared" si="39"/>
        <v>41451.572384367362</v>
      </c>
      <c r="AE77" s="6">
        <f t="shared" si="36"/>
        <v>3079.383971682837</v>
      </c>
      <c r="AF77" s="6">
        <f t="shared" si="37"/>
        <v>2132.6368110225521</v>
      </c>
      <c r="AG77" s="6">
        <f>SUM($AE$5:AE77)-SUM($AF$5:AF77)</f>
        <v>25704.147588387139</v>
      </c>
    </row>
    <row r="78" spans="2:33" x14ac:dyDescent="0.25">
      <c r="B78" s="2">
        <v>43949</v>
      </c>
      <c r="C78">
        <v>511</v>
      </c>
      <c r="D78">
        <v>337</v>
      </c>
      <c r="E78">
        <v>14</v>
      </c>
      <c r="F78" s="8">
        <v>6</v>
      </c>
      <c r="G78">
        <f t="shared" si="25"/>
        <v>174</v>
      </c>
      <c r="H78">
        <f t="shared" si="28"/>
        <v>12</v>
      </c>
      <c r="J78" s="2"/>
      <c r="AA78" s="2">
        <f t="shared" si="40"/>
        <v>44147</v>
      </c>
      <c r="AB78" s="6">
        <f t="shared" si="31"/>
        <v>632182.7346355716</v>
      </c>
      <c r="AC78" s="6">
        <f t="shared" si="32"/>
        <v>71410.082455646407</v>
      </c>
      <c r="AD78" s="6">
        <f t="shared" si="39"/>
        <v>43683.679830312292</v>
      </c>
      <c r="AE78" s="6">
        <f t="shared" si="36"/>
        <v>3182.2868807802151</v>
      </c>
      <c r="AF78" s="6">
        <f t="shared" si="37"/>
        <v>2232.1074459449301</v>
      </c>
      <c r="AG78" s="6">
        <f>SUM($AE$5:AE78)-SUM($AF$5:AF78)</f>
        <v>26654.327023222424</v>
      </c>
    </row>
    <row r="79" spans="2:33" x14ac:dyDescent="0.25">
      <c r="B79" s="2">
        <v>43950</v>
      </c>
      <c r="C79">
        <v>517</v>
      </c>
      <c r="D79">
        <v>333</v>
      </c>
      <c r="E79">
        <v>6</v>
      </c>
      <c r="F79" s="8">
        <v>6</v>
      </c>
      <c r="G79">
        <f t="shared" si="25"/>
        <v>184</v>
      </c>
      <c r="H79">
        <f t="shared" si="28"/>
        <v>10</v>
      </c>
      <c r="J79" s="2"/>
      <c r="AA79" s="2">
        <f t="shared" si="40"/>
        <v>44148</v>
      </c>
      <c r="AB79" s="6">
        <f t="shared" si="31"/>
        <v>626666.28997888055</v>
      </c>
      <c r="AC79" s="6">
        <f t="shared" si="32"/>
        <v>74694.419666392525</v>
      </c>
      <c r="AD79" s="6">
        <f t="shared" si="39"/>
        <v>46018.447759077048</v>
      </c>
      <c r="AE79" s="6">
        <f t="shared" si="36"/>
        <v>3284.3372107461182</v>
      </c>
      <c r="AF79" s="6">
        <f t="shared" si="37"/>
        <v>2334.7679287647552</v>
      </c>
      <c r="AG79" s="6">
        <f>SUM($AE$5:AE79)-SUM($AF$5:AF79)</f>
        <v>27603.896305203787</v>
      </c>
    </row>
    <row r="80" spans="2:33" x14ac:dyDescent="0.25">
      <c r="B80" s="2">
        <v>43951</v>
      </c>
      <c r="C80">
        <v>539</v>
      </c>
      <c r="D80">
        <v>349</v>
      </c>
      <c r="E80">
        <v>22</v>
      </c>
      <c r="F80" s="8">
        <v>6</v>
      </c>
      <c r="G80">
        <f t="shared" si="25"/>
        <v>190</v>
      </c>
      <c r="H80">
        <f t="shared" si="28"/>
        <v>6</v>
      </c>
      <c r="J80" s="2"/>
      <c r="AA80" s="2">
        <f t="shared" si="40"/>
        <v>44149</v>
      </c>
      <c r="AB80" s="6">
        <f t="shared" si="31"/>
        <v>620946.48013184185</v>
      </c>
      <c r="AC80" s="6">
        <f t="shared" si="32"/>
        <v>78079.461584666467</v>
      </c>
      <c r="AD80" s="6">
        <f t="shared" si="39"/>
        <v>48459.023957637713</v>
      </c>
      <c r="AE80" s="6">
        <f t="shared" si="36"/>
        <v>3385.0419182739424</v>
      </c>
      <c r="AF80" s="6">
        <f t="shared" si="37"/>
        <v>2440.5761985606659</v>
      </c>
      <c r="AG80" s="6">
        <f>SUM($AE$5:AE80)-SUM($AF$5:AF80)</f>
        <v>28548.362024917064</v>
      </c>
    </row>
    <row r="81" spans="2:33" x14ac:dyDescent="0.25">
      <c r="B81" s="2">
        <v>43952</v>
      </c>
      <c r="C81">
        <v>566</v>
      </c>
      <c r="D81">
        <v>352</v>
      </c>
      <c r="E81">
        <v>27</v>
      </c>
      <c r="F81" s="8">
        <v>7</v>
      </c>
      <c r="G81">
        <f t="shared" si="25"/>
        <v>214</v>
      </c>
      <c r="H81">
        <f t="shared" si="28"/>
        <v>24</v>
      </c>
      <c r="J81" s="2"/>
      <c r="AA81" s="2">
        <f t="shared" si="40"/>
        <v>44150</v>
      </c>
      <c r="AB81" s="6">
        <f t="shared" si="31"/>
        <v>615022.0295707339</v>
      </c>
      <c r="AC81" s="6">
        <f t="shared" si="32"/>
        <v>81563.335947213753</v>
      </c>
      <c r="AD81" s="6">
        <f t="shared" si="39"/>
        <v>51008.497690523567</v>
      </c>
      <c r="AE81" s="6">
        <f t="shared" si="36"/>
        <v>3483.8743625472853</v>
      </c>
      <c r="AF81" s="6">
        <f t="shared" si="37"/>
        <v>2549.4737328858537</v>
      </c>
      <c r="AG81" s="6">
        <f>SUM($AE$5:AE81)-SUM($AF$5:AF81)</f>
        <v>29482.762654578495</v>
      </c>
    </row>
    <row r="82" spans="2:33" x14ac:dyDescent="0.25">
      <c r="B82" s="2">
        <v>43953</v>
      </c>
      <c r="C82">
        <v>582</v>
      </c>
      <c r="D82">
        <v>367</v>
      </c>
      <c r="E82">
        <v>16</v>
      </c>
      <c r="F82" s="8">
        <v>8</v>
      </c>
      <c r="G82">
        <f t="shared" si="25"/>
        <v>215</v>
      </c>
      <c r="H82">
        <f t="shared" si="28"/>
        <v>1</v>
      </c>
      <c r="J82" s="2"/>
      <c r="AA82" s="2">
        <f t="shared" si="40"/>
        <v>44151</v>
      </c>
      <c r="AB82" s="6">
        <f t="shared" si="31"/>
        <v>608892.27970977023</v>
      </c>
      <c r="AC82" s="6">
        <f t="shared" si="32"/>
        <v>85143.612075291501</v>
      </c>
      <c r="AD82" s="6">
        <f t="shared" si="39"/>
        <v>53669.882245091852</v>
      </c>
      <c r="AE82" s="6">
        <f t="shared" si="36"/>
        <v>3580.2761280777486</v>
      </c>
      <c r="AF82" s="6">
        <f t="shared" si="37"/>
        <v>2661.3845545682852</v>
      </c>
      <c r="AG82" s="6">
        <f>SUM($AE$5:AE82)-SUM($AF$5:AF82)</f>
        <v>30401.654228087958</v>
      </c>
    </row>
    <row r="83" spans="2:33" x14ac:dyDescent="0.25">
      <c r="B83" s="2">
        <v>43954</v>
      </c>
      <c r="C83">
        <v>589</v>
      </c>
      <c r="D83">
        <v>359</v>
      </c>
      <c r="E83">
        <v>7</v>
      </c>
      <c r="F83" s="8">
        <v>9</v>
      </c>
      <c r="G83">
        <f t="shared" si="25"/>
        <v>230</v>
      </c>
      <c r="H83">
        <f t="shared" si="28"/>
        <v>15</v>
      </c>
      <c r="J83" s="2"/>
      <c r="AA83" s="2">
        <f t="shared" si="40"/>
        <v>44152</v>
      </c>
      <c r="AB83" s="6">
        <f t="shared" si="31"/>
        <v>602557.23567199428</v>
      </c>
      <c r="AC83" s="6">
        <f t="shared" si="32"/>
        <v>88817.271558499124</v>
      </c>
      <c r="AD83" s="6">
        <f t="shared" si="39"/>
        <v>56446.096560449543</v>
      </c>
      <c r="AE83" s="6">
        <f t="shared" si="36"/>
        <v>3673.6594832076225</v>
      </c>
      <c r="AF83" s="6">
        <f t="shared" si="37"/>
        <v>2776.2143153576908</v>
      </c>
      <c r="AG83" s="6">
        <f>SUM($AE$5:AE83)-SUM($AF$5:AF83)</f>
        <v>31299.09939593789</v>
      </c>
    </row>
    <row r="84" spans="2:33" x14ac:dyDescent="0.25">
      <c r="B84" s="2">
        <v>43955</v>
      </c>
      <c r="C84">
        <v>593</v>
      </c>
      <c r="D84">
        <v>361</v>
      </c>
      <c r="E84">
        <v>4</v>
      </c>
      <c r="F84" s="8">
        <v>9</v>
      </c>
      <c r="G84">
        <f t="shared" si="25"/>
        <v>232</v>
      </c>
      <c r="H84">
        <f t="shared" si="28"/>
        <v>2</v>
      </c>
      <c r="J84" s="2"/>
      <c r="AA84" s="2">
        <f t="shared" si="40"/>
        <v>44153</v>
      </c>
      <c r="AB84" s="6">
        <f t="shared" si="31"/>
        <v>596017.61084705684</v>
      </c>
      <c r="AC84" s="6">
        <f t="shared" si="32"/>
        <v>92580.68206807891</v>
      </c>
      <c r="AD84" s="6">
        <f t="shared" si="39"/>
        <v>59339.946037841924</v>
      </c>
      <c r="AE84" s="6">
        <f t="shared" si="36"/>
        <v>3763.4105095797859</v>
      </c>
      <c r="AF84" s="6">
        <f t="shared" si="37"/>
        <v>2893.8494773923812</v>
      </c>
      <c r="AG84" s="6">
        <f>SUM($AE$5:AE84)-SUM($AF$5:AF84)</f>
        <v>32168.660428125295</v>
      </c>
    </row>
    <row r="85" spans="2:33" x14ac:dyDescent="0.25">
      <c r="B85" s="2">
        <v>43956</v>
      </c>
      <c r="C85">
        <v>604</v>
      </c>
      <c r="D85">
        <v>355</v>
      </c>
      <c r="E85">
        <v>11</v>
      </c>
      <c r="F85" s="8">
        <v>9</v>
      </c>
      <c r="G85">
        <f t="shared" si="25"/>
        <v>249</v>
      </c>
      <c r="H85">
        <f t="shared" si="28"/>
        <v>17</v>
      </c>
      <c r="J85" s="2"/>
      <c r="AA85" s="2">
        <f t="shared" si="40"/>
        <v>44154</v>
      </c>
      <c r="AB85" s="6">
        <f t="shared" si="31"/>
        <v>589274.86844253982</v>
      </c>
      <c r="AC85" s="6">
        <f t="shared" si="32"/>
        <v>96429.574995203497</v>
      </c>
      <c r="AD85" s="6">
        <f t="shared" si="39"/>
        <v>62354.102652067755</v>
      </c>
      <c r="AE85" s="6">
        <f t="shared" si="36"/>
        <v>3848.892927124587</v>
      </c>
      <c r="AF85" s="6">
        <f t="shared" si="37"/>
        <v>3014.1566142258307</v>
      </c>
      <c r="AG85" s="6">
        <f>SUM($AE$5:AE85)-SUM($AF$5:AF85)</f>
        <v>33003.396741024051</v>
      </c>
    </row>
    <row r="86" spans="2:33" x14ac:dyDescent="0.25">
      <c r="B86" s="2">
        <v>43957</v>
      </c>
      <c r="C86">
        <v>610</v>
      </c>
      <c r="D86">
        <v>332</v>
      </c>
      <c r="E86">
        <v>6</v>
      </c>
      <c r="F86" s="8">
        <v>9</v>
      </c>
      <c r="G86">
        <f t="shared" si="25"/>
        <v>278</v>
      </c>
      <c r="H86">
        <f t="shared" si="28"/>
        <v>29</v>
      </c>
      <c r="J86" s="2"/>
      <c r="AA86" s="2">
        <f t="shared" si="40"/>
        <v>44155</v>
      </c>
      <c r="AB86" s="6">
        <f t="shared" si="31"/>
        <v>582331.25920230732</v>
      </c>
      <c r="AC86" s="6">
        <f t="shared" si="32"/>
        <v>100359.02762121013</v>
      </c>
      <c r="AD86" s="6">
        <f t="shared" si="39"/>
        <v>65491.084505578881</v>
      </c>
      <c r="AE86" s="6">
        <f t="shared" si="36"/>
        <v>3929.4526260066341</v>
      </c>
      <c r="AF86" s="6">
        <f t="shared" si="37"/>
        <v>3136.9818535111262</v>
      </c>
      <c r="AG86" s="6">
        <f>SUM($AE$5:AE86)-SUM($AF$5:AF86)</f>
        <v>33795.867513519566</v>
      </c>
    </row>
    <row r="87" spans="2:33" x14ac:dyDescent="0.25">
      <c r="B87" s="2">
        <v>43958</v>
      </c>
      <c r="C87">
        <v>615</v>
      </c>
      <c r="D87">
        <v>331</v>
      </c>
      <c r="E87">
        <v>5</v>
      </c>
      <c r="F87" s="8">
        <v>9</v>
      </c>
      <c r="G87">
        <f t="shared" si="25"/>
        <v>284</v>
      </c>
      <c r="H87">
        <f t="shared" si="28"/>
        <v>6</v>
      </c>
      <c r="J87" s="2"/>
      <c r="AA87" s="2">
        <f t="shared" si="40"/>
        <v>44156</v>
      </c>
      <c r="AB87" s="6">
        <f t="shared" si="31"/>
        <v>575189.85444719705</v>
      </c>
      <c r="AC87" s="6">
        <f t="shared" si="32"/>
        <v>104363.45052280926</v>
      </c>
      <c r="AD87" s="6">
        <f t="shared" si="39"/>
        <v>68753.234988896918</v>
      </c>
      <c r="AE87" s="6">
        <f t="shared" si="36"/>
        <v>4004.4229015991295</v>
      </c>
      <c r="AF87" s="6">
        <f t="shared" si="37"/>
        <v>3262.150483318037</v>
      </c>
      <c r="AG87" s="6">
        <f>SUM($AE$5:AE87)-SUM($AF$5:AF87)</f>
        <v>34538.139931800659</v>
      </c>
    </row>
    <row r="88" spans="2:33" x14ac:dyDescent="0.25">
      <c r="B88" s="2">
        <v>43959</v>
      </c>
      <c r="C88">
        <v>623</v>
      </c>
      <c r="D88">
        <v>325</v>
      </c>
      <c r="E88">
        <v>8</v>
      </c>
      <c r="F88" s="8">
        <v>10</v>
      </c>
      <c r="G88">
        <f t="shared" si="25"/>
        <v>298</v>
      </c>
      <c r="H88">
        <f t="shared" si="28"/>
        <v>14</v>
      </c>
      <c r="J88" s="2"/>
      <c r="AA88" s="2">
        <f t="shared" si="40"/>
        <v>44157</v>
      </c>
      <c r="AB88" s="6">
        <f t="shared" si="31"/>
        <v>567854.57359277131</v>
      </c>
      <c r="AC88" s="6">
        <f t="shared" si="32"/>
        <v>108436.58089391692</v>
      </c>
      <c r="AD88" s="6">
        <f t="shared" si="39"/>
        <v>72142.701732286499</v>
      </c>
      <c r="AE88" s="6">
        <f t="shared" si="36"/>
        <v>4073.1303711076616</v>
      </c>
      <c r="AF88" s="6">
        <f t="shared" si="37"/>
        <v>3389.4667433895811</v>
      </c>
      <c r="AG88" s="6">
        <f>SUM($AE$5:AE88)-SUM($AF$5:AF88)</f>
        <v>35221.803559518739</v>
      </c>
    </row>
    <row r="89" spans="2:33" x14ac:dyDescent="0.25">
      <c r="B89" s="2">
        <v>43960</v>
      </c>
      <c r="C89">
        <v>626</v>
      </c>
      <c r="D89">
        <v>319</v>
      </c>
      <c r="E89">
        <v>3</v>
      </c>
      <c r="F89" s="8">
        <v>10</v>
      </c>
      <c r="G89">
        <f t="shared" si="25"/>
        <v>307</v>
      </c>
      <c r="H89">
        <f t="shared" si="28"/>
        <v>9</v>
      </c>
      <c r="J89" s="2"/>
      <c r="AA89" s="2">
        <f t="shared" si="40"/>
        <v>44158</v>
      </c>
      <c r="AB89" s="6">
        <f t="shared" si="31"/>
        <v>560330.20531810669</v>
      </c>
      <c r="AC89" s="6">
        <f t="shared" si="32"/>
        <v>112571.48242519191</v>
      </c>
      <c r="AD89" s="6">
        <f t="shared" si="39"/>
        <v>75661.415553663159</v>
      </c>
      <c r="AE89" s="6">
        <f t="shared" si="36"/>
        <v>4134.9015312749834</v>
      </c>
      <c r="AF89" s="6">
        <f t="shared" si="37"/>
        <v>3518.7138213766593</v>
      </c>
      <c r="AG89" s="6">
        <f>SUM($AE$5:AE89)-SUM($AF$5:AF89)</f>
        <v>35837.991269417063</v>
      </c>
    </row>
    <row r="90" spans="2:33" x14ac:dyDescent="0.25">
      <c r="B90" s="2">
        <v>43961</v>
      </c>
      <c r="C90">
        <v>635</v>
      </c>
      <c r="D90">
        <v>316</v>
      </c>
      <c r="E90">
        <v>9</v>
      </c>
      <c r="F90" s="8">
        <v>10</v>
      </c>
      <c r="G90">
        <f t="shared" si="25"/>
        <v>319</v>
      </c>
      <c r="H90">
        <f t="shared" si="28"/>
        <v>12</v>
      </c>
      <c r="J90" s="2"/>
      <c r="AA90" s="2">
        <f t="shared" si="40"/>
        <v>44159</v>
      </c>
      <c r="AB90" s="6">
        <f t="shared" si="31"/>
        <v>552622.4216006113</v>
      </c>
      <c r="AC90" s="6">
        <f t="shared" si="32"/>
        <v>116760.55232131065</v>
      </c>
      <c r="AD90" s="6">
        <f t="shared" si="39"/>
        <v>79311.069625844291</v>
      </c>
      <c r="AE90" s="6">
        <f t="shared" si="36"/>
        <v>4189.0698961187445</v>
      </c>
      <c r="AF90" s="6">
        <f t="shared" si="37"/>
        <v>3649.6540721811325</v>
      </c>
      <c r="AG90" s="6">
        <f>SUM($AE$5:AE90)-SUM($AF$5:AF90)</f>
        <v>36377.407093354675</v>
      </c>
    </row>
    <row r="91" spans="2:33" x14ac:dyDescent="0.25">
      <c r="B91" s="2">
        <v>43962</v>
      </c>
      <c r="C91">
        <v>638</v>
      </c>
      <c r="D91">
        <v>310</v>
      </c>
      <c r="E91">
        <v>3</v>
      </c>
      <c r="F91" s="8">
        <v>11</v>
      </c>
      <c r="G91">
        <f t="shared" si="25"/>
        <v>328</v>
      </c>
      <c r="H91">
        <f t="shared" si="28"/>
        <v>9</v>
      </c>
      <c r="J91" s="2"/>
      <c r="AA91" s="2">
        <f t="shared" si="40"/>
        <v>44160</v>
      </c>
      <c r="AB91" s="6">
        <f t="shared" si="31"/>
        <v>544737.78389595787</v>
      </c>
      <c r="AC91" s="6">
        <f t="shared" si="32"/>
        <v>120995.53595378298</v>
      </c>
      <c r="AD91" s="6">
        <f t="shared" si="39"/>
        <v>83093.099101811968</v>
      </c>
      <c r="AE91" s="6">
        <f t="shared" si="36"/>
        <v>4234.9836324723292</v>
      </c>
      <c r="AF91" s="6">
        <f t="shared" si="37"/>
        <v>3782.0294759676763</v>
      </c>
      <c r="AG91" s="6">
        <f>SUM($AE$5:AE91)-SUM($AF$5:AF91)</f>
        <v>36830.361249859328</v>
      </c>
    </row>
    <row r="92" spans="2:33" x14ac:dyDescent="0.25">
      <c r="B92" s="2">
        <v>43963</v>
      </c>
      <c r="C92">
        <v>642</v>
      </c>
      <c r="D92">
        <v>282</v>
      </c>
      <c r="E92">
        <v>4</v>
      </c>
      <c r="F92" s="8">
        <v>11</v>
      </c>
      <c r="G92">
        <f t="shared" si="25"/>
        <v>360</v>
      </c>
      <c r="H92">
        <f t="shared" si="28"/>
        <v>32</v>
      </c>
      <c r="J92" s="2"/>
      <c r="AA92" s="2">
        <f t="shared" si="40"/>
        <v>44161</v>
      </c>
      <c r="AB92" s="6">
        <f t="shared" si="31"/>
        <v>536683.74083006789</v>
      </c>
      <c r="AC92" s="6">
        <f t="shared" si="32"/>
        <v>125267.5495437053</v>
      </c>
      <c r="AD92" s="6">
        <f t="shared" si="39"/>
        <v>87008.661448984014</v>
      </c>
      <c r="AE92" s="6">
        <f t="shared" si="36"/>
        <v>4272.0135899223242</v>
      </c>
      <c r="AF92" s="6">
        <f t="shared" si="37"/>
        <v>3915.5623471720464</v>
      </c>
      <c r="AG92" s="6">
        <f>SUM($AE$5:AE92)-SUM($AF$5:AF92)</f>
        <v>37186.812492609606</v>
      </c>
    </row>
    <row r="93" spans="2:33" x14ac:dyDescent="0.25">
      <c r="B93" s="2">
        <v>43964</v>
      </c>
      <c r="C93">
        <v>647</v>
      </c>
      <c r="D93">
        <v>264</v>
      </c>
      <c r="E93">
        <v>5</v>
      </c>
      <c r="F93" s="8">
        <v>11</v>
      </c>
      <c r="G93">
        <f t="shared" si="25"/>
        <v>383</v>
      </c>
      <c r="H93">
        <f t="shared" si="28"/>
        <v>23</v>
      </c>
      <c r="J93" s="2"/>
      <c r="AA93" s="2">
        <f t="shared" si="40"/>
        <v>44162</v>
      </c>
      <c r="AB93" s="6">
        <f t="shared" si="31"/>
        <v>528468.61688152119</v>
      </c>
      <c r="AC93" s="6">
        <f t="shared" si="32"/>
        <v>129567.11114507999</v>
      </c>
      <c r="AD93" s="6">
        <f t="shared" si="39"/>
        <v>91058.617751949176</v>
      </c>
      <c r="AE93" s="6">
        <f t="shared" si="36"/>
        <v>4299.5616013746912</v>
      </c>
      <c r="AF93" s="6">
        <f t="shared" si="37"/>
        <v>4049.9563029651617</v>
      </c>
      <c r="AG93" s="6">
        <f>SUM($AE$5:AE93)-SUM($AF$5:AF93)</f>
        <v>37436.417791019136</v>
      </c>
    </row>
    <row r="94" spans="2:33" x14ac:dyDescent="0.25">
      <c r="B94" s="2">
        <v>43965</v>
      </c>
      <c r="C94">
        <v>667</v>
      </c>
      <c r="D94">
        <v>272</v>
      </c>
      <c r="E94">
        <v>20</v>
      </c>
      <c r="F94" s="8">
        <v>12</v>
      </c>
      <c r="G94">
        <f t="shared" si="25"/>
        <v>395</v>
      </c>
      <c r="H94">
        <f t="shared" si="28"/>
        <v>12</v>
      </c>
      <c r="J94" s="2"/>
      <c r="AA94" s="2">
        <f t="shared" si="40"/>
        <v>44163</v>
      </c>
      <c r="AB94" s="6">
        <f t="shared" si="31"/>
        <v>520101.59166673623</v>
      </c>
      <c r="AC94" s="6">
        <f t="shared" si="32"/>
        <v>133884.18005689979</v>
      </c>
      <c r="AD94" s="6">
        <f t="shared" si="39"/>
        <v>95243.515247129253</v>
      </c>
      <c r="AE94" s="6">
        <f t="shared" si="36"/>
        <v>4317.0689118197915</v>
      </c>
      <c r="AF94" s="6">
        <f t="shared" si="37"/>
        <v>4184.8974951800774</v>
      </c>
      <c r="AG94" s="6">
        <f>SUM($AE$5:AE94)-SUM($AF$5:AF94)</f>
        <v>37568.589207658835</v>
      </c>
    </row>
    <row r="95" spans="2:33" x14ac:dyDescent="0.25">
      <c r="B95" s="2">
        <v>43966</v>
      </c>
      <c r="C95">
        <v>671</v>
      </c>
      <c r="D95">
        <v>266</v>
      </c>
      <c r="E95">
        <v>4</v>
      </c>
      <c r="F95" s="8">
        <v>12</v>
      </c>
      <c r="G95">
        <f t="shared" si="25"/>
        <v>405</v>
      </c>
      <c r="H95">
        <f t="shared" si="28"/>
        <v>10</v>
      </c>
      <c r="J95" s="2"/>
      <c r="AA95" s="2">
        <f t="shared" si="40"/>
        <v>44164</v>
      </c>
      <c r="AB95" s="6">
        <f t="shared" si="31"/>
        <v>511592.669594732</v>
      </c>
      <c r="AC95" s="6">
        <f t="shared" si="32"/>
        <v>138208.20463372397</v>
      </c>
      <c r="AD95" s="6">
        <f t="shared" si="39"/>
        <v>99563.57135188485</v>
      </c>
      <c r="AE95" s="6">
        <f t="shared" si="36"/>
        <v>4324.0245768241875</v>
      </c>
      <c r="AF95" s="6">
        <f t="shared" si="37"/>
        <v>4320.0561047555966</v>
      </c>
      <c r="AG95" s="6">
        <f>SUM($AE$5:AE95)-SUM($AF$5:AF95)</f>
        <v>37572.557679727426</v>
      </c>
    </row>
    <row r="96" spans="2:33" x14ac:dyDescent="0.25">
      <c r="B96" s="2">
        <v>43967</v>
      </c>
      <c r="C96">
        <v>683</v>
      </c>
      <c r="D96">
        <v>252</v>
      </c>
      <c r="E96">
        <v>12</v>
      </c>
      <c r="F96" s="8">
        <v>12</v>
      </c>
      <c r="G96">
        <f t="shared" si="25"/>
        <v>431</v>
      </c>
      <c r="H96">
        <f t="shared" si="28"/>
        <v>26</v>
      </c>
      <c r="J96" s="2"/>
      <c r="AA96" s="2">
        <f t="shared" si="40"/>
        <v>44165</v>
      </c>
      <c r="AB96" s="6">
        <f t="shared" si="31"/>
        <v>502952.63983021007</v>
      </c>
      <c r="AC96" s="6">
        <f t="shared" si="32"/>
        <v>142528.17829349032</v>
      </c>
      <c r="AD96" s="6">
        <f t="shared" si="39"/>
        <v>104018.65944429065</v>
      </c>
      <c r="AE96" s="6">
        <f t="shared" si="36"/>
        <v>4319.9736597663432</v>
      </c>
      <c r="AF96" s="6">
        <f t="shared" si="37"/>
        <v>4455.0880924058001</v>
      </c>
      <c r="AG96" s="6">
        <f>SUM($AE$5:AE96)-SUM($AF$5:AF96)</f>
        <v>37437.443247087969</v>
      </c>
    </row>
    <row r="97" spans="2:33" x14ac:dyDescent="0.25">
      <c r="B97" s="2">
        <v>43968</v>
      </c>
      <c r="C97">
        <v>695</v>
      </c>
      <c r="D97">
        <v>258</v>
      </c>
      <c r="E97">
        <v>12</v>
      </c>
      <c r="F97" s="8">
        <v>12</v>
      </c>
      <c r="G97">
        <f t="shared" si="25"/>
        <v>437</v>
      </c>
      <c r="H97">
        <f t="shared" si="28"/>
        <v>6</v>
      </c>
      <c r="J97" s="2"/>
      <c r="AA97" s="2">
        <f t="shared" si="40"/>
        <v>44166</v>
      </c>
      <c r="AB97" s="6">
        <f t="shared" si="31"/>
        <v>494193.02668909938</v>
      </c>
      <c r="AC97" s="6">
        <f t="shared" si="32"/>
        <v>146832.70334219522</v>
      </c>
      <c r="AD97" s="6">
        <f t="shared" si="39"/>
        <v>108608.29663791669</v>
      </c>
      <c r="AE97" s="6">
        <f t="shared" si="36"/>
        <v>4304.5250487049052</v>
      </c>
      <c r="AF97" s="6">
        <f t="shared" si="37"/>
        <v>4589.6371936260402</v>
      </c>
      <c r="AG97" s="6">
        <f>SUM($AE$5:AE97)-SUM($AF$5:AF97)</f>
        <v>37152.331102166834</v>
      </c>
    </row>
    <row r="98" spans="2:33" x14ac:dyDescent="0.25">
      <c r="B98" s="2">
        <v>43969</v>
      </c>
      <c r="C98">
        <v>701</v>
      </c>
      <c r="D98">
        <v>257</v>
      </c>
      <c r="E98">
        <v>6</v>
      </c>
      <c r="F98" s="8">
        <v>12</v>
      </c>
      <c r="G98">
        <f t="shared" si="25"/>
        <v>444</v>
      </c>
      <c r="H98">
        <f t="shared" si="28"/>
        <v>7</v>
      </c>
      <c r="J98" s="2"/>
      <c r="AA98" s="2">
        <f t="shared" si="40"/>
        <v>44167</v>
      </c>
      <c r="AB98" s="6">
        <f t="shared" si="31"/>
        <v>485326.03078471933</v>
      </c>
      <c r="AC98" s="6">
        <f t="shared" si="32"/>
        <v>151110.06205294922</v>
      </c>
      <c r="AD98" s="6">
        <f t="shared" si="39"/>
        <v>113331.63377837</v>
      </c>
      <c r="AE98" s="6">
        <f t="shared" si="36"/>
        <v>4277.3587107539934</v>
      </c>
      <c r="AF98" s="6">
        <f t="shared" si="37"/>
        <v>4723.33714045331</v>
      </c>
      <c r="AG98" s="6">
        <f>SUM($AE$5:AE98)-SUM($AF$5:AF98)</f>
        <v>36706.352672467518</v>
      </c>
    </row>
    <row r="99" spans="2:33" x14ac:dyDescent="0.25">
      <c r="B99" s="2">
        <v>43970</v>
      </c>
      <c r="C99">
        <v>707</v>
      </c>
      <c r="D99">
        <v>239</v>
      </c>
      <c r="E99">
        <v>6</v>
      </c>
      <c r="F99" s="8">
        <v>12</v>
      </c>
      <c r="G99">
        <f t="shared" si="25"/>
        <v>468</v>
      </c>
      <c r="H99">
        <f t="shared" si="28"/>
        <v>24</v>
      </c>
      <c r="J99" s="2"/>
      <c r="AA99" s="2">
        <f t="shared" si="40"/>
        <v>44168</v>
      </c>
      <c r="AB99" s="6">
        <f t="shared" si="31"/>
        <v>476364.46143975534</v>
      </c>
      <c r="AC99" s="6">
        <f t="shared" si="32"/>
        <v>155348.2942574599</v>
      </c>
      <c r="AD99" s="6">
        <f t="shared" si="39"/>
        <v>118187.4478651594</v>
      </c>
      <c r="AE99" s="6">
        <f t="shared" si="36"/>
        <v>4238.2322045106848</v>
      </c>
      <c r="AF99" s="6">
        <f t="shared" si="37"/>
        <v>4855.8140867893962</v>
      </c>
      <c r="AG99" s="6">
        <f>SUM($AE$5:AE99)-SUM($AF$5:AF99)</f>
        <v>36088.770790188806</v>
      </c>
    </row>
    <row r="100" spans="2:33" x14ac:dyDescent="0.25">
      <c r="B100" s="2">
        <v>43971</v>
      </c>
      <c r="C100">
        <v>713</v>
      </c>
      <c r="D100">
        <v>226</v>
      </c>
      <c r="E100">
        <v>6</v>
      </c>
      <c r="F100" s="8">
        <v>12</v>
      </c>
      <c r="G100">
        <f t="shared" si="25"/>
        <v>487</v>
      </c>
      <c r="H100">
        <f t="shared" si="28"/>
        <v>19</v>
      </c>
      <c r="J100" s="2"/>
      <c r="AA100" s="2">
        <f t="shared" si="40"/>
        <v>44169</v>
      </c>
      <c r="AB100" s="6">
        <f t="shared" si="31"/>
        <v>467321.66107319185</v>
      </c>
      <c r="AC100" s="6">
        <f t="shared" si="32"/>
        <v>159535.28053723395</v>
      </c>
      <c r="AD100" s="6">
        <f t="shared" si="39"/>
        <v>123174.13707391715</v>
      </c>
      <c r="AE100" s="6">
        <f t="shared" si="36"/>
        <v>4186.9862797740498</v>
      </c>
      <c r="AF100" s="6">
        <f t="shared" si="37"/>
        <v>4986.689208757758</v>
      </c>
      <c r="AG100" s="6">
        <f>SUM($AE$5:AE100)-SUM($AF$5:AF100)</f>
        <v>35289.067861205098</v>
      </c>
    </row>
    <row r="101" spans="2:33" x14ac:dyDescent="0.25">
      <c r="B101" s="2">
        <v>43972</v>
      </c>
      <c r="C101">
        <v>721</v>
      </c>
      <c r="D101">
        <v>224</v>
      </c>
      <c r="E101">
        <v>8</v>
      </c>
      <c r="F101" s="8">
        <v>12</v>
      </c>
      <c r="G101">
        <f t="shared" si="25"/>
        <v>497</v>
      </c>
      <c r="H101">
        <f t="shared" si="28"/>
        <v>10</v>
      </c>
      <c r="J101" s="2"/>
      <c r="AA101" s="2">
        <f t="shared" si="40"/>
        <v>44170</v>
      </c>
      <c r="AB101" s="6">
        <f t="shared" si="31"/>
        <v>458211.42245582788</v>
      </c>
      <c r="AC101" s="6">
        <f t="shared" si="32"/>
        <v>163658.82994584017</v>
      </c>
      <c r="AD101" s="6">
        <f t="shared" si="39"/>
        <v>128289.71852060767</v>
      </c>
      <c r="AE101" s="6">
        <f t="shared" si="36"/>
        <v>4123.5494086062245</v>
      </c>
      <c r="AF101" s="6">
        <f t="shared" si="37"/>
        <v>5115.581446690514</v>
      </c>
      <c r="AG101" s="6">
        <f>SUM($AE$5:AE101)-SUM($AF$5:AF101)</f>
        <v>34297.035823120808</v>
      </c>
    </row>
    <row r="102" spans="2:33" x14ac:dyDescent="0.25">
      <c r="B102" s="2">
        <v>43973</v>
      </c>
      <c r="C102">
        <v>723</v>
      </c>
      <c r="D102">
        <v>216</v>
      </c>
      <c r="E102">
        <v>2</v>
      </c>
      <c r="F102" s="8">
        <v>12</v>
      </c>
      <c r="G102">
        <f t="shared" si="25"/>
        <v>507</v>
      </c>
      <c r="H102">
        <f t="shared" si="28"/>
        <v>10</v>
      </c>
      <c r="J102" s="2"/>
      <c r="AA102" s="2">
        <f t="shared" si="40"/>
        <v>44171</v>
      </c>
      <c r="AB102" s="6">
        <f t="shared" si="31"/>
        <v>449047.89989662683</v>
      </c>
      <c r="AC102" s="6">
        <f t="shared" si="32"/>
        <v>167706.77105835074</v>
      </c>
      <c r="AD102" s="6">
        <f t="shared" si="39"/>
        <v>133531.82887172277</v>
      </c>
      <c r="AE102" s="6">
        <f t="shared" si="36"/>
        <v>4047.9411125105689</v>
      </c>
      <c r="AF102" s="6">
        <f t="shared" si="37"/>
        <v>5242.1103511151014</v>
      </c>
      <c r="AG102" s="6">
        <f>SUM($AE$5:AE102)-SUM($AF$5:AF102)</f>
        <v>33102.866584516276</v>
      </c>
    </row>
    <row r="103" spans="2:33" x14ac:dyDescent="0.25">
      <c r="B103" s="2">
        <v>43974</v>
      </c>
      <c r="C103">
        <v>728</v>
      </c>
      <c r="D103">
        <v>207</v>
      </c>
      <c r="E103">
        <v>5</v>
      </c>
      <c r="F103" s="8">
        <v>12</v>
      </c>
      <c r="G103">
        <f t="shared" si="25"/>
        <v>521</v>
      </c>
      <c r="H103">
        <f t="shared" si="28"/>
        <v>14</v>
      </c>
      <c r="J103" s="2"/>
      <c r="AA103" s="2">
        <f t="shared" si="40"/>
        <v>44172</v>
      </c>
      <c r="AB103" s="6">
        <f t="shared" si="31"/>
        <v>439845.51556886471</v>
      </c>
      <c r="AC103" s="6">
        <f t="shared" si="32"/>
        <v>171667.04503499778</v>
      </c>
      <c r="AD103" s="6">
        <f t="shared" si="39"/>
        <v>138897.72786342297</v>
      </c>
      <c r="AE103" s="6">
        <f t="shared" si="36"/>
        <v>3960.2739766470331</v>
      </c>
      <c r="AF103" s="6">
        <f t="shared" si="37"/>
        <v>5365.8989917002036</v>
      </c>
      <c r="AG103" s="6">
        <f>SUM($AE$5:AE103)-SUM($AF$5:AF103)</f>
        <v>31697.241569463105</v>
      </c>
    </row>
    <row r="104" spans="2:33" x14ac:dyDescent="0.25">
      <c r="B104" s="2">
        <v>43975</v>
      </c>
      <c r="C104">
        <v>730</v>
      </c>
      <c r="D104">
        <v>196</v>
      </c>
      <c r="E104">
        <v>2</v>
      </c>
      <c r="F104" s="8">
        <v>12</v>
      </c>
      <c r="G104">
        <f t="shared" si="25"/>
        <v>534</v>
      </c>
      <c r="H104">
        <f t="shared" si="28"/>
        <v>13</v>
      </c>
      <c r="AA104" s="2">
        <f t="shared" si="40"/>
        <v>44173</v>
      </c>
      <c r="AB104" s="6">
        <f t="shared" si="31"/>
        <v>430618.86230437993</v>
      </c>
      <c r="AC104" s="6">
        <f t="shared" si="32"/>
        <v>175527.79930778235</v>
      </c>
      <c r="AD104" s="6">
        <f t="shared" si="39"/>
        <v>144384.30474909703</v>
      </c>
      <c r="AE104" s="6">
        <f t="shared" si="36"/>
        <v>3860.7542727845721</v>
      </c>
      <c r="AF104" s="6">
        <f t="shared" si="37"/>
        <v>5486.5768856740615</v>
      </c>
      <c r="AG104" s="6">
        <f>SUM($AE$5:AE104)-SUM($AF$5:AF104)</f>
        <v>30071.418956573616</v>
      </c>
    </row>
    <row r="105" spans="2:33" x14ac:dyDescent="0.25">
      <c r="B105" s="2">
        <v>43976</v>
      </c>
      <c r="C105">
        <v>731</v>
      </c>
      <c r="D105">
        <v>193</v>
      </c>
      <c r="E105">
        <v>1</v>
      </c>
      <c r="F105" s="8">
        <v>12</v>
      </c>
      <c r="G105">
        <f t="shared" si="25"/>
        <v>538</v>
      </c>
      <c r="H105">
        <f t="shared" si="28"/>
        <v>4</v>
      </c>
      <c r="AA105" s="2">
        <f t="shared" si="40"/>
        <v>44174</v>
      </c>
      <c r="AB105" s="6">
        <f t="shared" si="31"/>
        <v>421382.60427164205</v>
      </c>
      <c r="AC105" s="6">
        <f t="shared" si="32"/>
        <v>179277.48045484617</v>
      </c>
      <c r="AD105" s="6">
        <f t="shared" si="39"/>
        <v>149988.08764995079</v>
      </c>
      <c r="AE105" s="6">
        <f t="shared" si="36"/>
        <v>3749.6811470638204</v>
      </c>
      <c r="AF105" s="6">
        <f t="shared" si="37"/>
        <v>5603.7829008537519</v>
      </c>
      <c r="AG105" s="6">
        <f>SUM($AE$5:AE105)-SUM($AF$5:AF105)</f>
        <v>28217.317202783684</v>
      </c>
    </row>
    <row r="106" spans="2:33" x14ac:dyDescent="0.25">
      <c r="B106" s="2">
        <v>43977</v>
      </c>
      <c r="C106">
        <v>732</v>
      </c>
      <c r="D106">
        <v>183</v>
      </c>
      <c r="E106">
        <v>1</v>
      </c>
      <c r="F106" s="8">
        <v>12</v>
      </c>
      <c r="G106">
        <f t="shared" si="25"/>
        <v>549</v>
      </c>
      <c r="H106">
        <f t="shared" si="28"/>
        <v>11</v>
      </c>
      <c r="AA106" s="2">
        <f t="shared" si="40"/>
        <v>44175</v>
      </c>
      <c r="AB106" s="6">
        <f t="shared" si="31"/>
        <v>412151.37700543733</v>
      </c>
      <c r="AC106" s="6">
        <f t="shared" si="32"/>
        <v>182904.92482019713</v>
      </c>
      <c r="AD106" s="6">
        <f t="shared" si="39"/>
        <v>155705.25573815088</v>
      </c>
      <c r="AE106" s="6">
        <f t="shared" si="36"/>
        <v>3627.4443653509661</v>
      </c>
      <c r="AF106" s="6">
        <f t="shared" si="37"/>
        <v>5717.1680882000946</v>
      </c>
      <c r="AG106" s="6">
        <f>SUM($AE$5:AE106)-SUM($AF$5:AF106)</f>
        <v>26127.593479934556</v>
      </c>
    </row>
    <row r="107" spans="2:33" x14ac:dyDescent="0.25">
      <c r="B107" s="2">
        <v>43978</v>
      </c>
      <c r="C107">
        <v>735</v>
      </c>
      <c r="D107">
        <v>166</v>
      </c>
      <c r="E107">
        <v>3</v>
      </c>
      <c r="F107" s="8">
        <v>12</v>
      </c>
      <c r="G107">
        <f t="shared" si="25"/>
        <v>569</v>
      </c>
      <c r="H107">
        <f t="shared" si="28"/>
        <v>20</v>
      </c>
      <c r="AA107" s="2">
        <f t="shared" si="40"/>
        <v>44176</v>
      </c>
      <c r="AB107" s="6">
        <f t="shared" si="31"/>
        <v>402939.68827063701</v>
      </c>
      <c r="AC107" s="6">
        <f t="shared" si="32"/>
        <v>186399.44546679736</v>
      </c>
      <c r="AD107" s="6">
        <f t="shared" si="39"/>
        <v>161531.65413791279</v>
      </c>
      <c r="AE107" s="6">
        <f t="shared" si="36"/>
        <v>3494.5206466002273</v>
      </c>
      <c r="AF107" s="6">
        <f t="shared" si="37"/>
        <v>5826.3983997619071</v>
      </c>
      <c r="AG107" s="6">
        <f>SUM($AE$5:AE107)-SUM($AF$5:AF107)</f>
        <v>23795.715726772876</v>
      </c>
    </row>
    <row r="108" spans="2:33" x14ac:dyDescent="0.25">
      <c r="B108" s="2">
        <v>43979</v>
      </c>
      <c r="C108">
        <v>738</v>
      </c>
      <c r="D108">
        <v>153</v>
      </c>
      <c r="E108">
        <v>3</v>
      </c>
      <c r="F108" s="8">
        <v>12</v>
      </c>
      <c r="G108">
        <f t="shared" si="25"/>
        <v>585</v>
      </c>
      <c r="H108">
        <f t="shared" si="28"/>
        <v>16</v>
      </c>
      <c r="AA108" s="2">
        <f t="shared" si="40"/>
        <v>44177</v>
      </c>
      <c r="AB108" s="6">
        <f t="shared" si="31"/>
        <v>393761.8212191512</v>
      </c>
      <c r="AC108" s="6">
        <f t="shared" si="32"/>
        <v>189750.91411852126</v>
      </c>
      <c r="AD108" s="6">
        <f t="shared" si="39"/>
        <v>167462.81138789744</v>
      </c>
      <c r="AE108" s="6">
        <f t="shared" si="36"/>
        <v>3351.4686517239024</v>
      </c>
      <c r="AF108" s="6">
        <f t="shared" si="37"/>
        <v>5931.1572499846516</v>
      </c>
      <c r="AG108" s="6">
        <f>SUM($AE$5:AE108)-SUM($AF$5:AF108)</f>
        <v>21216.027128512127</v>
      </c>
    </row>
    <row r="109" spans="2:33" x14ac:dyDescent="0.25">
      <c r="B109" s="2">
        <v>43980</v>
      </c>
      <c r="C109">
        <v>746</v>
      </c>
      <c r="D109">
        <v>158</v>
      </c>
      <c r="E109">
        <v>8</v>
      </c>
      <c r="F109" s="8">
        <v>12</v>
      </c>
      <c r="G109">
        <f t="shared" si="25"/>
        <v>588</v>
      </c>
      <c r="H109">
        <f t="shared" si="28"/>
        <v>3</v>
      </c>
      <c r="AA109" s="2">
        <f t="shared" si="40"/>
        <v>44178</v>
      </c>
      <c r="AB109" s="6">
        <f t="shared" si="31"/>
        <v>384631.74123864702</v>
      </c>
      <c r="AC109" s="6">
        <f t="shared" si="32"/>
        <v>192949.83684904079</v>
      </c>
      <c r="AD109" s="6">
        <f t="shared" si="39"/>
        <v>173493.95926946032</v>
      </c>
      <c r="AE109" s="6">
        <f t="shared" si="36"/>
        <v>3198.9227305195236</v>
      </c>
      <c r="AF109" s="6">
        <f t="shared" si="37"/>
        <v>6031.1478815628798</v>
      </c>
      <c r="AG109" s="6">
        <f>SUM($AE$5:AE109)-SUM($AF$5:AF109)</f>
        <v>18383.801977468771</v>
      </c>
    </row>
    <row r="110" spans="2:33" x14ac:dyDescent="0.25">
      <c r="B110" s="2">
        <v>43981</v>
      </c>
      <c r="C110">
        <v>757</v>
      </c>
      <c r="D110">
        <v>145</v>
      </c>
      <c r="E110">
        <v>11</v>
      </c>
      <c r="F110" s="8">
        <v>12</v>
      </c>
      <c r="G110">
        <f t="shared" si="25"/>
        <v>612</v>
      </c>
      <c r="H110">
        <f t="shared" si="28"/>
        <v>24</v>
      </c>
      <c r="AA110" s="2">
        <f t="shared" si="40"/>
        <v>44179</v>
      </c>
      <c r="AB110" s="6">
        <f t="shared" si="31"/>
        <v>375563.00779624615</v>
      </c>
      <c r="AC110" s="6">
        <f t="shared" si="32"/>
        <v>195987.42240987875</v>
      </c>
      <c r="AD110" s="6">
        <f t="shared" si="39"/>
        <v>179620.05477067136</v>
      </c>
      <c r="AE110" s="6">
        <f t="shared" si="36"/>
        <v>3037.5855608379643</v>
      </c>
      <c r="AF110" s="6">
        <f t="shared" si="37"/>
        <v>6126.0955012110353</v>
      </c>
      <c r="AG110" s="6">
        <f>SUM($AE$5:AE110)-SUM($AF$5:AF110)</f>
        <v>15295.2920370957</v>
      </c>
    </row>
    <row r="111" spans="2:33" x14ac:dyDescent="0.25">
      <c r="B111" s="2">
        <v>43982</v>
      </c>
      <c r="C111">
        <v>783</v>
      </c>
      <c r="D111">
        <v>166</v>
      </c>
      <c r="E111">
        <v>26</v>
      </c>
      <c r="F111" s="8">
        <v>12</v>
      </c>
      <c r="G111">
        <f t="shared" si="25"/>
        <v>617</v>
      </c>
      <c r="H111">
        <f t="shared" si="28"/>
        <v>5</v>
      </c>
      <c r="AA111" s="2">
        <f t="shared" si="40"/>
        <v>44180</v>
      </c>
      <c r="AB111" s="6">
        <f t="shared" si="31"/>
        <v>366568.69245386287</v>
      </c>
      <c r="AC111" s="6">
        <f t="shared" si="32"/>
        <v>198855.642251051</v>
      </c>
      <c r="AD111" s="6">
        <f t="shared" si="39"/>
        <v>185835.8039264355</v>
      </c>
      <c r="AE111" s="6">
        <f t="shared" si="36"/>
        <v>2868.2198411722493</v>
      </c>
      <c r="AF111" s="6">
        <f t="shared" si="37"/>
        <v>6215.7491557641479</v>
      </c>
      <c r="AG111" s="6">
        <f>SUM($AE$5:AE111)-SUM($AF$5:AF111)</f>
        <v>11947.762722503801</v>
      </c>
    </row>
    <row r="112" spans="2:33" x14ac:dyDescent="0.25">
      <c r="B112" s="2">
        <v>43983</v>
      </c>
      <c r="C112">
        <v>794</v>
      </c>
      <c r="D112">
        <v>158</v>
      </c>
      <c r="E112">
        <v>11</v>
      </c>
      <c r="F112" s="8">
        <v>12</v>
      </c>
      <c r="G112">
        <f t="shared" si="25"/>
        <v>636</v>
      </c>
      <c r="H112">
        <f t="shared" si="28"/>
        <v>19</v>
      </c>
      <c r="AA112" s="2">
        <f t="shared" si="40"/>
        <v>44181</v>
      </c>
      <c r="AB112" s="6">
        <f t="shared" si="31"/>
        <v>357661.30407887744</v>
      </c>
      <c r="AC112" s="6">
        <f t="shared" si="32"/>
        <v>201547.28147027231</v>
      </c>
      <c r="AD112" s="6">
        <f t="shared" si="39"/>
        <v>192135.68725116315</v>
      </c>
      <c r="AE112" s="6">
        <f t="shared" si="36"/>
        <v>2691.6392192213098</v>
      </c>
      <c r="AF112" s="6">
        <f t="shared" si="37"/>
        <v>6299.8833247276489</v>
      </c>
      <c r="AG112" s="6">
        <f>SUM($AE$5:AE112)-SUM($AF$5:AF112)</f>
        <v>8339.5186169974622</v>
      </c>
    </row>
    <row r="113" spans="2:33" x14ac:dyDescent="0.25">
      <c r="B113" s="2">
        <v>43984</v>
      </c>
      <c r="C113">
        <v>796</v>
      </c>
      <c r="D113">
        <v>149</v>
      </c>
      <c r="E113">
        <v>2</v>
      </c>
      <c r="F113" s="8">
        <v>13</v>
      </c>
      <c r="G113">
        <f t="shared" si="25"/>
        <v>647</v>
      </c>
      <c r="H113">
        <f t="shared" si="28"/>
        <v>11</v>
      </c>
      <c r="AA113" s="2">
        <f t="shared" si="40"/>
        <v>44182</v>
      </c>
      <c r="AB113" s="6">
        <f t="shared" si="31"/>
        <v>348852.72210012114</v>
      </c>
      <c r="AC113" s="6">
        <f t="shared" si="32"/>
        <v>204055.98012430096</v>
      </c>
      <c r="AD113" s="6">
        <f t="shared" si="39"/>
        <v>198513.98646273377</v>
      </c>
      <c r="AE113" s="6">
        <f t="shared" si="36"/>
        <v>2508.6986540286453</v>
      </c>
      <c r="AF113" s="6">
        <f t="shared" si="37"/>
        <v>6378.2992115706147</v>
      </c>
      <c r="AG113" s="6">
        <f>SUM($AE$5:AE113)-SUM($AF$5:AF113)</f>
        <v>4469.9180594554928</v>
      </c>
    </row>
    <row r="114" spans="2:33" x14ac:dyDescent="0.25">
      <c r="B114" s="2">
        <v>43985</v>
      </c>
      <c r="C114">
        <v>800</v>
      </c>
      <c r="D114">
        <v>147</v>
      </c>
      <c r="E114">
        <v>4</v>
      </c>
      <c r="F114" s="8">
        <v>13</v>
      </c>
      <c r="G114">
        <f t="shared" si="25"/>
        <v>653</v>
      </c>
      <c r="H114">
        <f t="shared" si="28"/>
        <v>6</v>
      </c>
      <c r="AA114" s="2">
        <f t="shared" si="40"/>
        <v>44183</v>
      </c>
      <c r="AB114" s="6">
        <f t="shared" si="31"/>
        <v>340154.13847092225</v>
      </c>
      <c r="AC114" s="6">
        <f t="shared" si="32"/>
        <v>206376.26454192927</v>
      </c>
      <c r="AD114" s="6">
        <f t="shared" si="39"/>
        <v>204964.81218522831</v>
      </c>
      <c r="AE114" s="6">
        <f t="shared" si="36"/>
        <v>2320.2844176283106</v>
      </c>
      <c r="AF114" s="6">
        <f t="shared" si="37"/>
        <v>6450.825722494541</v>
      </c>
      <c r="AG114" s="6">
        <f>SUM($AE$5:AE114)-SUM($AF$5:AF114)</f>
        <v>339.37675458926242</v>
      </c>
    </row>
    <row r="115" spans="2:33" x14ac:dyDescent="0.25">
      <c r="B115" s="2">
        <v>43986</v>
      </c>
      <c r="C115">
        <v>801</v>
      </c>
      <c r="D115">
        <v>144</v>
      </c>
      <c r="E115">
        <v>1</v>
      </c>
      <c r="F115" s="8">
        <v>13</v>
      </c>
      <c r="G115">
        <f t="shared" si="25"/>
        <v>657</v>
      </c>
      <c r="H115">
        <f t="shared" si="28"/>
        <v>4</v>
      </c>
      <c r="AA115" s="2">
        <f t="shared" si="40"/>
        <v>44184</v>
      </c>
      <c r="AB115" s="6">
        <f t="shared" si="31"/>
        <v>331576.00880474469</v>
      </c>
      <c r="AC115" s="6">
        <f t="shared" si="32"/>
        <v>208503.56848561225</v>
      </c>
      <c r="AD115" s="6">
        <f t="shared" si="39"/>
        <v>211482.13231312326</v>
      </c>
      <c r="AE115" s="6">
        <f t="shared" si="36"/>
        <v>2127.3039436829858</v>
      </c>
      <c r="AF115" s="6">
        <f t="shared" si="37"/>
        <v>6517.3201278949564</v>
      </c>
      <c r="AG115" s="6">
        <f>SUM($AE$5:AE115)-SUM($AF$5:AF115)</f>
        <v>-4050.6394296227081</v>
      </c>
    </row>
    <row r="116" spans="2:33" x14ac:dyDescent="0.25">
      <c r="B116" s="2">
        <v>43987</v>
      </c>
      <c r="C116">
        <v>805</v>
      </c>
      <c r="D116">
        <v>142</v>
      </c>
      <c r="E116">
        <v>4</v>
      </c>
      <c r="F116" s="8">
        <v>13</v>
      </c>
      <c r="G116">
        <f t="shared" si="25"/>
        <v>663</v>
      </c>
      <c r="H116">
        <f t="shared" si="28"/>
        <v>6</v>
      </c>
      <c r="AA116" s="2">
        <f t="shared" si="40"/>
        <v>44185</v>
      </c>
      <c r="AB116" s="6">
        <f t="shared" si="31"/>
        <v>323128.01295122935</v>
      </c>
      <c r="AC116" s="6">
        <f t="shared" si="32"/>
        <v>210434.24421123267</v>
      </c>
      <c r="AD116" s="6">
        <f t="shared" si="39"/>
        <v>218059.80072118636</v>
      </c>
      <c r="AE116" s="6">
        <f t="shared" si="36"/>
        <v>1930.6757256204146</v>
      </c>
      <c r="AF116" s="6">
        <f t="shared" si="37"/>
        <v>6577.6684080630948</v>
      </c>
      <c r="AG116" s="6">
        <f>SUM($AE$5:AE116)-SUM($AF$5:AF116)</f>
        <v>-8697.6321120653884</v>
      </c>
    </row>
    <row r="117" spans="2:33" x14ac:dyDescent="0.25">
      <c r="B117" s="2">
        <v>43988</v>
      </c>
      <c r="C117">
        <v>808</v>
      </c>
      <c r="D117">
        <v>132</v>
      </c>
      <c r="E117">
        <v>3</v>
      </c>
      <c r="F117" s="8">
        <v>13</v>
      </c>
      <c r="G117">
        <f t="shared" si="25"/>
        <v>676</v>
      </c>
      <c r="H117">
        <f t="shared" si="28"/>
        <v>13</v>
      </c>
      <c r="AA117" s="2">
        <f t="shared" si="40"/>
        <v>44186</v>
      </c>
      <c r="AB117" s="6">
        <f t="shared" si="31"/>
        <v>314819.02508736908</v>
      </c>
      <c r="AC117" s="6">
        <f t="shared" si="32"/>
        <v>212165.56366702981</v>
      </c>
      <c r="AD117" s="6">
        <f t="shared" si="39"/>
        <v>224691.58601184786</v>
      </c>
      <c r="AE117" s="6">
        <f t="shared" si="36"/>
        <v>1731.3194557971437</v>
      </c>
      <c r="AF117" s="6">
        <f t="shared" si="37"/>
        <v>6631.7852906615008</v>
      </c>
      <c r="AG117" s="6">
        <f>SUM($AE$5:AE117)-SUM($AF$5:AF117)</f>
        <v>-13598.097946929745</v>
      </c>
    </row>
    <row r="118" spans="2:33" x14ac:dyDescent="0.25">
      <c r="B118" s="2">
        <v>43989</v>
      </c>
      <c r="C118">
        <v>809</v>
      </c>
      <c r="D118">
        <v>122</v>
      </c>
      <c r="E118">
        <v>1</v>
      </c>
      <c r="F118" s="8">
        <v>13</v>
      </c>
      <c r="G118">
        <f t="shared" si="25"/>
        <v>687</v>
      </c>
      <c r="H118">
        <f t="shared" si="28"/>
        <v>11</v>
      </c>
      <c r="AA118" s="2">
        <f t="shared" si="40"/>
        <v>44187</v>
      </c>
      <c r="AB118" s="6">
        <f t="shared" si="31"/>
        <v>306657.093215695</v>
      </c>
      <c r="AC118" s="6">
        <f t="shared" si="32"/>
        <v>213695.71024804236</v>
      </c>
      <c r="AD118" s="6">
        <f t="shared" si="39"/>
        <v>231371.20000483561</v>
      </c>
      <c r="AE118" s="6">
        <f t="shared" si="36"/>
        <v>1530.1465810125519</v>
      </c>
      <c r="AF118" s="6">
        <f t="shared" si="37"/>
        <v>6679.6139929877536</v>
      </c>
      <c r="AG118" s="6">
        <f>SUM($AE$5:AE118)-SUM($AF$5:AF118)</f>
        <v>-18747.565358904947</v>
      </c>
    </row>
    <row r="119" spans="2:33" x14ac:dyDescent="0.25">
      <c r="B119" s="2">
        <v>43990</v>
      </c>
      <c r="C119">
        <v>812</v>
      </c>
      <c r="D119">
        <v>116</v>
      </c>
      <c r="E119">
        <v>3</v>
      </c>
      <c r="F119" s="8">
        <v>13</v>
      </c>
      <c r="G119">
        <f t="shared" si="25"/>
        <v>696</v>
      </c>
      <c r="H119">
        <f t="shared" si="28"/>
        <v>9</v>
      </c>
      <c r="AA119" s="2">
        <f t="shared" si="40"/>
        <v>44188</v>
      </c>
      <c r="AB119" s="6">
        <f t="shared" si="31"/>
        <v>298649.42779350054</v>
      </c>
      <c r="AC119" s="6">
        <f t="shared" si="32"/>
        <v>215023.7616772491</v>
      </c>
      <c r="AD119" s="6">
        <f t="shared" si="39"/>
        <v>238092.32569171579</v>
      </c>
      <c r="AE119" s="6">
        <f t="shared" si="36"/>
        <v>1328.0514292067382</v>
      </c>
      <c r="AF119" s="6">
        <f t="shared" si="37"/>
        <v>6721.125686880172</v>
      </c>
      <c r="AG119" s="6">
        <f>SUM($AE$5:AE119)-SUM($AF$5:AF119)</f>
        <v>-24140.639616578381</v>
      </c>
    </row>
    <row r="120" spans="2:33" x14ac:dyDescent="0.25">
      <c r="B120" s="2">
        <v>43991</v>
      </c>
      <c r="C120">
        <v>818</v>
      </c>
      <c r="D120">
        <v>119</v>
      </c>
      <c r="E120">
        <v>6</v>
      </c>
      <c r="F120" s="8">
        <v>13</v>
      </c>
      <c r="G120">
        <f t="shared" si="25"/>
        <v>699</v>
      </c>
      <c r="H120">
        <f t="shared" si="28"/>
        <v>3</v>
      </c>
      <c r="AA120" s="2">
        <f t="shared" si="40"/>
        <v>44189</v>
      </c>
      <c r="AB120" s="6">
        <f t="shared" si="31"/>
        <v>290802.39906814531</v>
      </c>
      <c r="AC120" s="6">
        <f t="shared" si="32"/>
        <v>216149.66471572418</v>
      </c>
      <c r="AD120" s="6">
        <f t="shared" si="39"/>
        <v>244848.64439993369</v>
      </c>
      <c r="AE120" s="6">
        <f t="shared" si="36"/>
        <v>1125.9030384750804</v>
      </c>
      <c r="AF120" s="6">
        <f t="shared" si="37"/>
        <v>6756.3187082179065</v>
      </c>
      <c r="AG120" s="6">
        <f>SUM($AE$5:AE120)-SUM($AF$5:AF120)</f>
        <v>-29771.055286321207</v>
      </c>
    </row>
    <row r="121" spans="2:33" x14ac:dyDescent="0.25">
      <c r="B121" s="2">
        <v>43992</v>
      </c>
      <c r="C121">
        <v>827</v>
      </c>
      <c r="D121">
        <v>124</v>
      </c>
      <c r="E121">
        <v>9</v>
      </c>
      <c r="F121" s="8">
        <v>13</v>
      </c>
      <c r="G121">
        <f t="shared" si="25"/>
        <v>703</v>
      </c>
      <c r="H121">
        <f t="shared" si="28"/>
        <v>4</v>
      </c>
      <c r="AA121" s="2">
        <f t="shared" si="40"/>
        <v>44190</v>
      </c>
      <c r="AB121" s="6">
        <f t="shared" si="31"/>
        <v>283121.54256619699</v>
      </c>
      <c r="AC121" s="6">
        <f t="shared" si="32"/>
        <v>217074.2025094546</v>
      </c>
      <c r="AD121" s="6">
        <f t="shared" si="39"/>
        <v>251633.86193619491</v>
      </c>
      <c r="AE121" s="6">
        <f t="shared" si="36"/>
        <v>924.53779373041471</v>
      </c>
      <c r="AF121" s="6">
        <f t="shared" si="37"/>
        <v>6785.2175362612179</v>
      </c>
      <c r="AG121" s="6">
        <f>SUM($AE$5:AE121)-SUM($AF$5:AF121)</f>
        <v>-35631.73502885201</v>
      </c>
    </row>
    <row r="122" spans="2:33" x14ac:dyDescent="0.25">
      <c r="B122" s="2">
        <v>43993</v>
      </c>
      <c r="C122">
        <v>831</v>
      </c>
      <c r="D122">
        <v>124</v>
      </c>
      <c r="E122">
        <v>4</v>
      </c>
      <c r="F122" s="8">
        <v>13</v>
      </c>
      <c r="G122">
        <f t="shared" si="25"/>
        <v>707</v>
      </c>
      <c r="H122">
        <f t="shared" si="28"/>
        <v>4</v>
      </c>
      <c r="AA122" s="2">
        <f t="shared" si="40"/>
        <v>44191</v>
      </c>
      <c r="AB122" s="6">
        <f t="shared" si="31"/>
        <v>275611.57208038575</v>
      </c>
      <c r="AC122" s="6">
        <f t="shared" si="32"/>
        <v>217798.95545900465</v>
      </c>
      <c r="AD122" s="6">
        <f t="shared" si="39"/>
        <v>258441.73350672596</v>
      </c>
      <c r="AE122" s="6">
        <f t="shared" si="36"/>
        <v>724.75294955004938</v>
      </c>
      <c r="AF122" s="6">
        <f t="shared" si="37"/>
        <v>6807.871570531046</v>
      </c>
      <c r="AG122" s="6">
        <f>SUM($AE$5:AE122)-SUM($AF$5:AF122)</f>
        <v>-41714.853649833007</v>
      </c>
    </row>
    <row r="123" spans="2:33" x14ac:dyDescent="0.25">
      <c r="B123" s="2">
        <v>43994</v>
      </c>
      <c r="C123">
        <v>843</v>
      </c>
      <c r="D123">
        <v>133</v>
      </c>
      <c r="E123">
        <v>12</v>
      </c>
      <c r="F123" s="8">
        <v>13</v>
      </c>
      <c r="G123">
        <f t="shared" si="25"/>
        <v>710</v>
      </c>
      <c r="H123">
        <f t="shared" si="28"/>
        <v>3</v>
      </c>
      <c r="AA123" s="2">
        <f t="shared" si="40"/>
        <v>44192</v>
      </c>
      <c r="AB123" s="6">
        <f t="shared" si="31"/>
        <v>268276.39941885136</v>
      </c>
      <c r="AC123" s="6">
        <f t="shared" si="32"/>
        <v>218326.25655000799</v>
      </c>
      <c r="AD123" s="6">
        <f t="shared" si="39"/>
        <v>265266.08724127372</v>
      </c>
      <c r="AE123" s="6">
        <f t="shared" si="36"/>
        <v>527.30109100334812</v>
      </c>
      <c r="AF123" s="6">
        <f t="shared" si="37"/>
        <v>6824.3537345477671</v>
      </c>
      <c r="AG123" s="6">
        <f>SUM($AE$5:AE123)-SUM($AF$5:AF123)</f>
        <v>-48011.906293377426</v>
      </c>
    </row>
    <row r="124" spans="2:33" x14ac:dyDescent="0.25">
      <c r="B124" s="2">
        <v>43995</v>
      </c>
      <c r="C124">
        <v>851</v>
      </c>
      <c r="D124">
        <v>135</v>
      </c>
      <c r="E124">
        <v>8</v>
      </c>
      <c r="F124" s="8">
        <v>14</v>
      </c>
      <c r="G124">
        <f t="shared" si="25"/>
        <v>716</v>
      </c>
      <c r="H124">
        <f t="shared" si="28"/>
        <v>6</v>
      </c>
      <c r="AA124" s="2">
        <f t="shared" ref="AA124:AA136" si="41">AA123+1</f>
        <v>44193</v>
      </c>
      <c r="AB124" s="6">
        <f t="shared" si="31"/>
        <v>261119.16012581301</v>
      </c>
      <c r="AC124" s="6">
        <f t="shared" si="32"/>
        <v>218659.14210849855</v>
      </c>
      <c r="AD124" s="6">
        <f t="shared" ref="AD124:AD136" si="42">AD123+AC124*removal_rate</f>
        <v>272100.84617783502</v>
      </c>
      <c r="AE124" s="6">
        <f t="shared" si="36"/>
        <v>332.8855584905541</v>
      </c>
      <c r="AF124" s="6">
        <f t="shared" si="37"/>
        <v>6834.7589365612948</v>
      </c>
      <c r="AG124" s="6">
        <f>SUM($AE$5:AE124)-SUM($AF$5:AF124)</f>
        <v>-54513.779671448166</v>
      </c>
    </row>
    <row r="125" spans="2:33" x14ac:dyDescent="0.25">
      <c r="B125" s="2">
        <v>43996</v>
      </c>
      <c r="C125">
        <v>864</v>
      </c>
      <c r="D125">
        <v>147</v>
      </c>
      <c r="E125">
        <v>13</v>
      </c>
      <c r="F125" s="8">
        <v>14</v>
      </c>
      <c r="G125">
        <f t="shared" si="25"/>
        <v>717</v>
      </c>
      <c r="H125">
        <f t="shared" si="28"/>
        <v>1</v>
      </c>
      <c r="AA125" s="2">
        <f t="shared" si="41"/>
        <v>44194</v>
      </c>
      <c r="AB125" s="6">
        <f t="shared" si="31"/>
        <v>254142.24435062092</v>
      </c>
      <c r="AC125" s="6">
        <f t="shared" si="32"/>
        <v>218801.29894712931</v>
      </c>
      <c r="AD125" s="6">
        <f t="shared" si="42"/>
        <v>278940.0485953039</v>
      </c>
      <c r="AE125" s="6">
        <f t="shared" si="36"/>
        <v>142.15683863076265</v>
      </c>
      <c r="AF125" s="6">
        <f t="shared" si="37"/>
        <v>6839.202417468885</v>
      </c>
      <c r="AG125" s="6">
        <f>SUM($AE$5:AE125)-SUM($AF$5:AF125)</f>
        <v>-61210.825250286289</v>
      </c>
    </row>
    <row r="126" spans="2:33" x14ac:dyDescent="0.25">
      <c r="B126" s="2">
        <v>43997</v>
      </c>
      <c r="C126">
        <v>879</v>
      </c>
      <c r="D126">
        <v>161</v>
      </c>
      <c r="E126">
        <v>15</v>
      </c>
      <c r="F126" s="8">
        <v>14</v>
      </c>
      <c r="G126">
        <f t="shared" si="25"/>
        <v>718</v>
      </c>
      <c r="H126">
        <f t="shared" si="28"/>
        <v>1</v>
      </c>
      <c r="AA126" s="2">
        <f t="shared" si="41"/>
        <v>44195</v>
      </c>
      <c r="AB126" s="6">
        <f t="shared" si="31"/>
        <v>247347.33203151819</v>
      </c>
      <c r="AC126" s="6">
        <f t="shared" si="32"/>
        <v>218757.00884876316</v>
      </c>
      <c r="AD126" s="6">
        <f t="shared" si="42"/>
        <v>285777.86661080958</v>
      </c>
      <c r="AE126" s="6">
        <f t="shared" si="36"/>
        <v>-44.290098366152961</v>
      </c>
      <c r="AF126" s="6">
        <f t="shared" si="37"/>
        <v>6837.8180155056762</v>
      </c>
      <c r="AG126" s="6">
        <f>SUM($AE$5:AE126)-SUM($AF$5:AF126)</f>
        <v>-68092.933364158118</v>
      </c>
    </row>
    <row r="127" spans="2:33" x14ac:dyDescent="0.25">
      <c r="B127" s="2">
        <v>43998</v>
      </c>
      <c r="C127">
        <v>879</v>
      </c>
      <c r="D127">
        <v>141</v>
      </c>
      <c r="E127">
        <v>0</v>
      </c>
      <c r="F127" s="8">
        <v>14</v>
      </c>
      <c r="G127">
        <f t="shared" si="25"/>
        <v>738</v>
      </c>
      <c r="H127">
        <f t="shared" si="28"/>
        <v>20</v>
      </c>
      <c r="AA127" s="2">
        <f t="shared" si="41"/>
        <v>44196</v>
      </c>
      <c r="AB127" s="6">
        <f t="shared" si="31"/>
        <v>240735.43156917891</v>
      </c>
      <c r="AC127" s="6">
        <f t="shared" si="32"/>
        <v>218531.09129559677</v>
      </c>
      <c r="AD127" s="6">
        <f t="shared" si="42"/>
        <v>292608.62298690452</v>
      </c>
      <c r="AE127" s="6">
        <f t="shared" si="36"/>
        <v>-225.91755316639319</v>
      </c>
      <c r="AF127" s="6">
        <f t="shared" si="37"/>
        <v>6830.7563760949415</v>
      </c>
      <c r="AG127" s="6">
        <f>SUM($AE$5:AE127)-SUM($AF$5:AF127)</f>
        <v>-75149.607293419453</v>
      </c>
    </row>
    <row r="128" spans="2:33" x14ac:dyDescent="0.25">
      <c r="B128" s="2">
        <v>43999</v>
      </c>
      <c r="C128">
        <v>888</v>
      </c>
      <c r="D128">
        <v>143</v>
      </c>
      <c r="E128">
        <v>9</v>
      </c>
      <c r="F128" s="8">
        <v>14</v>
      </c>
      <c r="G128">
        <f t="shared" si="25"/>
        <v>745</v>
      </c>
      <c r="H128">
        <f t="shared" si="28"/>
        <v>7</v>
      </c>
      <c r="AA128" s="2">
        <f t="shared" si="41"/>
        <v>44197</v>
      </c>
      <c r="AB128" s="6">
        <f t="shared" si="31"/>
        <v>234306.9211906592</v>
      </c>
      <c r="AC128" s="6">
        <f t="shared" si="32"/>
        <v>218128.84529802154</v>
      </c>
      <c r="AD128" s="6">
        <f t="shared" si="42"/>
        <v>299426.80612046266</v>
      </c>
      <c r="AE128" s="6">
        <f t="shared" si="36"/>
        <v>-402.2459975752281</v>
      </c>
      <c r="AF128" s="6">
        <f t="shared" si="37"/>
        <v>6818.1831335581373</v>
      </c>
      <c r="AG128" s="6">
        <f>SUM($AE$5:AE128)-SUM($AF$5:AF128)</f>
        <v>-82370.036424552818</v>
      </c>
    </row>
    <row r="129" spans="2:33" x14ac:dyDescent="0.25">
      <c r="B129" s="2">
        <v>44000</v>
      </c>
      <c r="C129">
        <v>893</v>
      </c>
      <c r="D129">
        <v>140</v>
      </c>
      <c r="E129">
        <v>5</v>
      </c>
      <c r="F129" s="8">
        <v>14</v>
      </c>
      <c r="G129">
        <f t="shared" si="25"/>
        <v>753</v>
      </c>
      <c r="H129">
        <f t="shared" si="28"/>
        <v>8</v>
      </c>
      <c r="AA129" s="2">
        <f t="shared" si="41"/>
        <v>44198</v>
      </c>
      <c r="AB129" s="6">
        <f t="shared" si="31"/>
        <v>228061.59224404491</v>
      </c>
      <c r="AC129" s="6">
        <f t="shared" si="32"/>
        <v>217555.99111107769</v>
      </c>
      <c r="AD129" s="6">
        <f t="shared" si="42"/>
        <v>306227.08320977399</v>
      </c>
      <c r="AE129" s="6">
        <f t="shared" si="36"/>
        <v>-572.85418694384862</v>
      </c>
      <c r="AF129" s="6">
        <f t="shared" si="37"/>
        <v>6800.2770893113338</v>
      </c>
      <c r="AG129" s="6">
        <f>SUM($AE$5:AE129)-SUM($AF$5:AF129)</f>
        <v>-89743.167700808001</v>
      </c>
    </row>
    <row r="130" spans="2:33" x14ac:dyDescent="0.25">
      <c r="B130" s="2">
        <v>44001</v>
      </c>
      <c r="C130">
        <v>896</v>
      </c>
      <c r="D130">
        <v>141</v>
      </c>
      <c r="E130">
        <v>3</v>
      </c>
      <c r="F130" s="8">
        <v>14</v>
      </c>
      <c r="G130">
        <f t="shared" si="25"/>
        <v>755</v>
      </c>
      <c r="H130">
        <f t="shared" si="28"/>
        <v>2</v>
      </c>
      <c r="AA130" s="2">
        <f t="shared" si="41"/>
        <v>44199</v>
      </c>
      <c r="AB130" s="6">
        <f t="shared" si="31"/>
        <v>221998.69371496735</v>
      </c>
      <c r="AC130" s="6">
        <f t="shared" si="32"/>
        <v>216818.61255084391</v>
      </c>
      <c r="AD130" s="6">
        <f t="shared" si="42"/>
        <v>313004.3116185884</v>
      </c>
      <c r="AE130" s="6">
        <f t="shared" si="36"/>
        <v>-737.3785602337739</v>
      </c>
      <c r="AF130" s="6">
        <f t="shared" si="37"/>
        <v>6777.2284088144079</v>
      </c>
      <c r="AG130" s="6">
        <f>SUM($AE$5:AE130)-SUM($AF$5:AF130)</f>
        <v>-97257.774669856182</v>
      </c>
    </row>
    <row r="131" spans="2:33" x14ac:dyDescent="0.25">
      <c r="B131" s="2">
        <v>44002</v>
      </c>
      <c r="C131">
        <v>898</v>
      </c>
      <c r="D131">
        <v>132</v>
      </c>
      <c r="E131">
        <v>2</v>
      </c>
      <c r="F131" s="8">
        <v>14</v>
      </c>
      <c r="G131">
        <f t="shared" si="25"/>
        <v>766</v>
      </c>
      <c r="H131">
        <f t="shared" si="28"/>
        <v>11</v>
      </c>
      <c r="AA131" s="2">
        <f t="shared" si="41"/>
        <v>44200</v>
      </c>
      <c r="AB131" s="6">
        <f t="shared" si="31"/>
        <v>216116.97731549415</v>
      </c>
      <c r="AC131" s="6">
        <f t="shared" si="32"/>
        <v>215923.10054150267</v>
      </c>
      <c r="AD131" s="6">
        <f t="shared" si="42"/>
        <v>319753.54847557645</v>
      </c>
      <c r="AE131" s="6">
        <f t="shared" si="36"/>
        <v>-895.51200934124063</v>
      </c>
      <c r="AF131" s="6">
        <f t="shared" si="37"/>
        <v>6749.2368569880491</v>
      </c>
      <c r="AG131" s="6">
        <f>SUM($AE$5:AE131)-SUM($AF$5:AF131)</f>
        <v>-104902.52353618547</v>
      </c>
    </row>
    <row r="132" spans="2:33" x14ac:dyDescent="0.25">
      <c r="B132" s="2">
        <v>44003</v>
      </c>
      <c r="C132">
        <v>906</v>
      </c>
      <c r="D132">
        <v>137</v>
      </c>
      <c r="E132">
        <v>8</v>
      </c>
      <c r="F132" s="8">
        <v>14</v>
      </c>
      <c r="G132">
        <f t="shared" si="25"/>
        <v>769</v>
      </c>
      <c r="H132">
        <f t="shared" si="28"/>
        <v>3</v>
      </c>
      <c r="AA132" s="2">
        <f t="shared" si="41"/>
        <v>44201</v>
      </c>
      <c r="AB132" s="6">
        <f t="shared" si="31"/>
        <v>210414.74256102776</v>
      </c>
      <c r="AC132" s="6">
        <f t="shared" si="32"/>
        <v>214876.09843898105</v>
      </c>
      <c r="AD132" s="6">
        <f t="shared" si="42"/>
        <v>326470.05856473855</v>
      </c>
      <c r="AE132" s="6">
        <f t="shared" si="36"/>
        <v>-1047.0021025216265</v>
      </c>
      <c r="AF132" s="6">
        <f t="shared" si="37"/>
        <v>6716.5100891620968</v>
      </c>
      <c r="AG132" s="6">
        <f>SUM($AE$5:AE132)-SUM($AF$5:AF132)</f>
        <v>-112666.0357278692</v>
      </c>
    </row>
    <row r="133" spans="2:33" x14ac:dyDescent="0.25">
      <c r="B133" s="2">
        <v>44004</v>
      </c>
      <c r="C133">
        <v>908</v>
      </c>
      <c r="D133">
        <v>133</v>
      </c>
      <c r="E133">
        <v>2</v>
      </c>
      <c r="F133" s="8">
        <v>14</v>
      </c>
      <c r="G133">
        <f t="shared" ref="G133:G196" si="43">C133-D133</f>
        <v>775</v>
      </c>
      <c r="H133">
        <f t="shared" si="28"/>
        <v>6</v>
      </c>
      <c r="AA133" s="2">
        <f t="shared" si="41"/>
        <v>44202</v>
      </c>
      <c r="AB133" s="6">
        <f t="shared" si="31"/>
        <v>204889.88131932318</v>
      </c>
      <c r="AC133" s="6">
        <f t="shared" si="32"/>
        <v>213684.44959152353</v>
      </c>
      <c r="AD133" s="6">
        <f t="shared" si="42"/>
        <v>333149.32057668391</v>
      </c>
      <c r="AE133" s="6">
        <f t="shared" si="36"/>
        <v>-1191.6488474575162</v>
      </c>
      <c r="AF133" s="6">
        <f t="shared" si="37"/>
        <v>6679.2620119453641</v>
      </c>
      <c r="AG133" s="6">
        <f>SUM($AE$5:AE133)-SUM($AF$5:AF133)</f>
        <v>-120536.94658727208</v>
      </c>
    </row>
    <row r="134" spans="2:33" x14ac:dyDescent="0.25">
      <c r="B134" s="2">
        <v>44005</v>
      </c>
      <c r="C134">
        <v>911</v>
      </c>
      <c r="D134">
        <v>129</v>
      </c>
      <c r="E134">
        <v>3</v>
      </c>
      <c r="F134" s="8">
        <v>14</v>
      </c>
      <c r="G134">
        <f t="shared" si="43"/>
        <v>782</v>
      </c>
      <c r="H134">
        <f t="shared" ref="H134:H197" si="44">G134-G133</f>
        <v>7</v>
      </c>
      <c r="AA134" s="2">
        <f t="shared" si="41"/>
        <v>44203</v>
      </c>
      <c r="AB134" s="6">
        <f t="shared" ref="AB134:AB197" si="45">AB133-AB133*AC133*infection_rate</f>
        <v>199539.92138539851</v>
      </c>
      <c r="AC134" s="6">
        <f t="shared" ref="AC134:AC197" si="46">AC133+AB133*AC133*infection_rate-removal_rate*AC133</f>
        <v>212355.14751350286</v>
      </c>
      <c r="AD134" s="6">
        <f t="shared" si="42"/>
        <v>339787.03180246259</v>
      </c>
      <c r="AE134" s="6">
        <f t="shared" si="36"/>
        <v>-1329.3020780206716</v>
      </c>
      <c r="AF134" s="6">
        <f t="shared" si="37"/>
        <v>6637.7112257786794</v>
      </c>
      <c r="AG134" s="6">
        <f>SUM($AE$5:AE134)-SUM($AF$5:AF134)</f>
        <v>-128503.95989107143</v>
      </c>
    </row>
    <row r="135" spans="2:33" x14ac:dyDescent="0.25">
      <c r="B135" s="2">
        <v>44006</v>
      </c>
      <c r="C135">
        <v>914</v>
      </c>
      <c r="D135">
        <v>129</v>
      </c>
      <c r="E135">
        <v>3</v>
      </c>
      <c r="F135" s="8">
        <v>14</v>
      </c>
      <c r="G135">
        <f t="shared" si="43"/>
        <v>785</v>
      </c>
      <c r="H135">
        <f t="shared" si="44"/>
        <v>3</v>
      </c>
      <c r="AA135" s="2">
        <f t="shared" si="41"/>
        <v>44204</v>
      </c>
      <c r="AB135" s="6">
        <f t="shared" si="45"/>
        <v>194362.06870509029</v>
      </c>
      <c r="AC135" s="6">
        <f t="shared" si="46"/>
        <v>210895.28896803243</v>
      </c>
      <c r="AD135" s="6">
        <f t="shared" si="42"/>
        <v>346379.1113608728</v>
      </c>
      <c r="AE135" s="6">
        <f t="shared" ref="AE135:AE198" si="47">AC135-AC134</f>
        <v>-1459.8585454704298</v>
      </c>
      <c r="AF135" s="6">
        <f t="shared" ref="AF135:AF198" si="48">AD135-AD134</f>
        <v>6592.0795584102161</v>
      </c>
      <c r="AG135" s="6">
        <f>SUM($AE$5:AE135)-SUM($AF$5:AF135)</f>
        <v>-136555.89799495207</v>
      </c>
    </row>
    <row r="136" spans="2:33" x14ac:dyDescent="0.25">
      <c r="B136" s="2">
        <v>44007</v>
      </c>
      <c r="C136">
        <v>917</v>
      </c>
      <c r="D136">
        <v>127</v>
      </c>
      <c r="E136">
        <v>3</v>
      </c>
      <c r="F136" s="8">
        <v>14</v>
      </c>
      <c r="G136">
        <f t="shared" si="43"/>
        <v>790</v>
      </c>
      <c r="H136">
        <f t="shared" si="44"/>
        <v>5</v>
      </c>
      <c r="AA136" s="2">
        <f t="shared" si="41"/>
        <v>44205</v>
      </c>
      <c r="AB136" s="6">
        <f t="shared" si="45"/>
        <v>189353.24793675327</v>
      </c>
      <c r="AC136" s="6">
        <f t="shared" si="46"/>
        <v>209312.03017795927</v>
      </c>
      <c r="AD136" s="6">
        <f t="shared" si="42"/>
        <v>352921.70205702918</v>
      </c>
      <c r="AE136" s="6">
        <f t="shared" si="47"/>
        <v>-1583.2587900731596</v>
      </c>
      <c r="AF136" s="6">
        <f t="shared" si="48"/>
        <v>6542.5906961563742</v>
      </c>
      <c r="AG136" s="6">
        <f>SUM($AE$5:AE136)-SUM($AF$5:AF136)</f>
        <v>-144681.74748118161</v>
      </c>
    </row>
    <row r="137" spans="2:33" x14ac:dyDescent="0.25">
      <c r="B137" s="2">
        <v>44008</v>
      </c>
      <c r="C137">
        <v>919</v>
      </c>
      <c r="D137">
        <v>125</v>
      </c>
      <c r="E137">
        <v>2</v>
      </c>
      <c r="F137" s="8">
        <v>14</v>
      </c>
      <c r="G137">
        <f t="shared" si="43"/>
        <v>794</v>
      </c>
      <c r="H137">
        <f t="shared" si="44"/>
        <v>4</v>
      </c>
      <c r="AA137" s="2">
        <f t="shared" ref="AA137:AA184" si="49">AA136+1</f>
        <v>44206</v>
      </c>
      <c r="AB137" s="6">
        <f t="shared" si="45"/>
        <v>184510.14110388671</v>
      </c>
      <c r="AC137" s="6">
        <f t="shared" si="46"/>
        <v>207612.54631466942</v>
      </c>
      <c r="AD137" s="6">
        <f t="shared" ref="AD137:AD184" si="50">AD136+AC137*removal_rate</f>
        <v>359411.17097464862</v>
      </c>
      <c r="AE137" s="6">
        <f t="shared" si="47"/>
        <v>-1699.4838632898463</v>
      </c>
      <c r="AF137" s="6">
        <f t="shared" si="48"/>
        <v>6489.468917619437</v>
      </c>
      <c r="AG137" s="6">
        <f>SUM($AE$5:AE137)-SUM($AF$5:AF137)</f>
        <v>-152870.70026209089</v>
      </c>
    </row>
    <row r="138" spans="2:33" x14ac:dyDescent="0.25">
      <c r="B138" s="2">
        <v>44009</v>
      </c>
      <c r="C138">
        <v>921</v>
      </c>
      <c r="D138">
        <v>126</v>
      </c>
      <c r="E138">
        <v>2</v>
      </c>
      <c r="F138" s="8">
        <v>14</v>
      </c>
      <c r="G138">
        <f t="shared" si="43"/>
        <v>795</v>
      </c>
      <c r="H138">
        <f t="shared" si="44"/>
        <v>1</v>
      </c>
      <c r="AA138" s="2">
        <f t="shared" si="49"/>
        <v>44207</v>
      </c>
      <c r="AB138" s="6">
        <f t="shared" si="45"/>
        <v>179829.22415035672</v>
      </c>
      <c r="AC138" s="6">
        <f t="shared" si="46"/>
        <v>205803.99435057995</v>
      </c>
      <c r="AD138" s="6">
        <f t="shared" si="50"/>
        <v>365844.10890719423</v>
      </c>
      <c r="AE138" s="6">
        <f t="shared" si="47"/>
        <v>-1808.5519640894781</v>
      </c>
      <c r="AF138" s="6">
        <f t="shared" si="48"/>
        <v>6432.9379325456102</v>
      </c>
      <c r="AG138" s="6">
        <f>SUM($AE$5:AE138)-SUM($AF$5:AF138)</f>
        <v>-161112.19015872598</v>
      </c>
    </row>
    <row r="139" spans="2:33" x14ac:dyDescent="0.25">
      <c r="B139" s="2">
        <v>44010</v>
      </c>
      <c r="C139">
        <v>924</v>
      </c>
      <c r="D139">
        <v>124</v>
      </c>
      <c r="E139">
        <v>3</v>
      </c>
      <c r="F139" s="8">
        <v>15</v>
      </c>
      <c r="G139">
        <f t="shared" si="43"/>
        <v>800</v>
      </c>
      <c r="H139">
        <f t="shared" si="44"/>
        <v>5</v>
      </c>
      <c r="AA139" s="2">
        <f t="shared" si="49"/>
        <v>44208</v>
      </c>
      <c r="AB139" s="6">
        <f t="shared" si="45"/>
        <v>175306.80126372585</v>
      </c>
      <c r="AC139" s="6">
        <f t="shared" si="46"/>
        <v>203893.4793046652</v>
      </c>
      <c r="AD139" s="6">
        <f t="shared" si="50"/>
        <v>372217.3287339356</v>
      </c>
      <c r="AE139" s="6">
        <f t="shared" si="47"/>
        <v>-1910.5150459147408</v>
      </c>
      <c r="AF139" s="6">
        <f t="shared" si="48"/>
        <v>6373.2198267413769</v>
      </c>
      <c r="AG139" s="6">
        <f>SUM($AE$5:AE139)-SUM($AF$5:AF139)</f>
        <v>-169395.9250313821</v>
      </c>
    </row>
    <row r="140" spans="2:33" x14ac:dyDescent="0.25">
      <c r="B140" s="2">
        <v>44011</v>
      </c>
      <c r="C140">
        <v>926</v>
      </c>
      <c r="D140">
        <v>120</v>
      </c>
      <c r="E140">
        <v>2</v>
      </c>
      <c r="F140" s="8">
        <v>15</v>
      </c>
      <c r="G140">
        <f t="shared" si="43"/>
        <v>806</v>
      </c>
      <c r="H140">
        <f t="shared" si="44"/>
        <v>6</v>
      </c>
      <c r="AA140" s="2">
        <f t="shared" si="49"/>
        <v>44209</v>
      </c>
      <c r="AB140" s="6">
        <f t="shared" si="45"/>
        <v>170939.03688059413</v>
      </c>
      <c r="AC140" s="6">
        <f t="shared" si="46"/>
        <v>201888.02386105555</v>
      </c>
      <c r="AD140" s="6">
        <f t="shared" si="50"/>
        <v>378527.86284635961</v>
      </c>
      <c r="AE140" s="6">
        <f t="shared" si="47"/>
        <v>-2005.4554436096514</v>
      </c>
      <c r="AF140" s="6">
        <f t="shared" si="48"/>
        <v>6310.5341124240076</v>
      </c>
      <c r="AG140" s="6">
        <f>SUM($AE$5:AE140)-SUM($AF$5:AF140)</f>
        <v>-177711.91458741575</v>
      </c>
    </row>
    <row r="141" spans="2:33" x14ac:dyDescent="0.25">
      <c r="B141" s="2">
        <v>44012</v>
      </c>
      <c r="C141">
        <v>928</v>
      </c>
      <c r="D141">
        <v>119</v>
      </c>
      <c r="E141">
        <v>2</v>
      </c>
      <c r="F141" s="8">
        <v>15</v>
      </c>
      <c r="G141">
        <f t="shared" si="43"/>
        <v>809</v>
      </c>
      <c r="H141">
        <f t="shared" si="44"/>
        <v>3</v>
      </c>
      <c r="AA141" s="2">
        <f t="shared" si="49"/>
        <v>44210</v>
      </c>
      <c r="AB141" s="6">
        <f t="shared" si="45"/>
        <v>166721.98533061499</v>
      </c>
      <c r="AC141" s="6">
        <f t="shared" si="46"/>
        <v>199794.54129861065</v>
      </c>
      <c r="AD141" s="6">
        <f t="shared" si="50"/>
        <v>384772.95972842484</v>
      </c>
      <c r="AE141" s="6">
        <f t="shared" si="47"/>
        <v>-2093.4825624449004</v>
      </c>
      <c r="AF141" s="6">
        <f t="shared" si="48"/>
        <v>6245.0968820652342</v>
      </c>
      <c r="AG141" s="6">
        <f>SUM($AE$5:AE141)-SUM($AF$5:AF141)</f>
        <v>-186050.49403192589</v>
      </c>
    </row>
    <row r="142" spans="2:33" x14ac:dyDescent="0.25">
      <c r="B142" s="2">
        <v>44013</v>
      </c>
      <c r="C142">
        <v>931</v>
      </c>
      <c r="D142">
        <v>122</v>
      </c>
      <c r="E142">
        <v>3</v>
      </c>
      <c r="F142" s="8">
        <v>15</v>
      </c>
      <c r="G142">
        <f t="shared" si="43"/>
        <v>809</v>
      </c>
      <c r="H142">
        <f t="shared" si="44"/>
        <v>0</v>
      </c>
      <c r="AA142" s="2">
        <f t="shared" si="49"/>
        <v>44211</v>
      </c>
      <c r="AB142" s="6">
        <f t="shared" si="45"/>
        <v>162651.6181129714</v>
      </c>
      <c r="AC142" s="6">
        <f t="shared" si="46"/>
        <v>197619.81163418898</v>
      </c>
      <c r="AD142" s="6">
        <f t="shared" si="50"/>
        <v>390950.07979111187</v>
      </c>
      <c r="AE142" s="6">
        <f t="shared" si="47"/>
        <v>-2174.7296644216694</v>
      </c>
      <c r="AF142" s="6">
        <f t="shared" si="48"/>
        <v>6177.1200626870268</v>
      </c>
      <c r="AG142" s="6">
        <f>SUM($AE$5:AE142)-SUM($AF$5:AF142)</f>
        <v>-194402.34375903459</v>
      </c>
    </row>
    <row r="143" spans="2:33" x14ac:dyDescent="0.25">
      <c r="B143" s="2">
        <v>44014</v>
      </c>
      <c r="C143">
        <v>939</v>
      </c>
      <c r="D143">
        <v>107</v>
      </c>
      <c r="E143">
        <v>8</v>
      </c>
      <c r="F143" s="8">
        <v>15</v>
      </c>
      <c r="G143">
        <f t="shared" si="43"/>
        <v>832</v>
      </c>
      <c r="H143">
        <f t="shared" si="44"/>
        <v>23</v>
      </c>
      <c r="AA143" s="2">
        <f t="shared" si="49"/>
        <v>44212</v>
      </c>
      <c r="AB143" s="6">
        <f t="shared" si="45"/>
        <v>158723.84883072329</v>
      </c>
      <c r="AC143" s="6">
        <f t="shared" si="46"/>
        <v>195370.46085375006</v>
      </c>
      <c r="AD143" s="6">
        <f t="shared" si="50"/>
        <v>397056.89055778767</v>
      </c>
      <c r="AE143" s="6">
        <f t="shared" si="47"/>
        <v>-2249.3507804389228</v>
      </c>
      <c r="AF143" s="6">
        <f t="shared" si="48"/>
        <v>6106.8107666758006</v>
      </c>
      <c r="AG143" s="6">
        <f>SUM($AE$5:AE143)-SUM($AF$5:AF143)</f>
        <v>-202758.50530614931</v>
      </c>
    </row>
    <row r="144" spans="2:33" x14ac:dyDescent="0.25">
      <c r="B144" s="2">
        <v>44015</v>
      </c>
      <c r="C144">
        <v>943</v>
      </c>
      <c r="D144">
        <v>107</v>
      </c>
      <c r="E144">
        <v>4</v>
      </c>
      <c r="F144" s="8">
        <v>15</v>
      </c>
      <c r="G144">
        <f t="shared" si="43"/>
        <v>836</v>
      </c>
      <c r="H144">
        <f t="shared" si="44"/>
        <v>4</v>
      </c>
      <c r="AA144" s="2">
        <f t="shared" si="49"/>
        <v>44213</v>
      </c>
      <c r="AB144" s="6">
        <f t="shared" si="45"/>
        <v>154934.55583482591</v>
      </c>
      <c r="AC144" s="6">
        <f t="shared" si="46"/>
        <v>193052.94308297164</v>
      </c>
      <c r="AD144" s="6">
        <f t="shared" si="50"/>
        <v>403091.26129226666</v>
      </c>
      <c r="AE144" s="6">
        <f t="shared" si="47"/>
        <v>-2317.5177707784169</v>
      </c>
      <c r="AF144" s="6">
        <f t="shared" si="48"/>
        <v>6034.3707344789873</v>
      </c>
      <c r="AG144" s="6">
        <f>SUM($AE$5:AE144)-SUM($AF$5:AF144)</f>
        <v>-211110.39381140671</v>
      </c>
    </row>
    <row r="145" spans="2:33" x14ac:dyDescent="0.25">
      <c r="B145" s="2">
        <v>44016</v>
      </c>
      <c r="C145">
        <v>948</v>
      </c>
      <c r="D145">
        <v>108</v>
      </c>
      <c r="E145">
        <v>5</v>
      </c>
      <c r="F145" s="8">
        <v>15</v>
      </c>
      <c r="G145">
        <f t="shared" si="43"/>
        <v>840</v>
      </c>
      <c r="H145">
        <f t="shared" si="44"/>
        <v>4</v>
      </c>
      <c r="AA145" s="2">
        <f t="shared" si="49"/>
        <v>44214</v>
      </c>
      <c r="AB145" s="6">
        <f t="shared" si="45"/>
        <v>151279.60265111033</v>
      </c>
      <c r="AC145" s="6">
        <f t="shared" si="46"/>
        <v>190673.52553220824</v>
      </c>
      <c r="AD145" s="6">
        <f t="shared" si="50"/>
        <v>409051.25715628715</v>
      </c>
      <c r="AE145" s="6">
        <f t="shared" si="47"/>
        <v>-2379.4175507634063</v>
      </c>
      <c r="AF145" s="6">
        <f t="shared" si="48"/>
        <v>5959.9958640204859</v>
      </c>
      <c r="AG145" s="6">
        <f>SUM($AE$5:AE145)-SUM($AF$5:AF145)</f>
        <v>-219449.80722619061</v>
      </c>
    </row>
    <row r="146" spans="2:33" x14ac:dyDescent="0.25">
      <c r="B146" s="2">
        <v>44017</v>
      </c>
      <c r="C146">
        <v>951</v>
      </c>
      <c r="D146">
        <v>108</v>
      </c>
      <c r="E146">
        <v>3</v>
      </c>
      <c r="F146" s="8">
        <v>15</v>
      </c>
      <c r="G146">
        <f t="shared" si="43"/>
        <v>843</v>
      </c>
      <c r="H146">
        <f t="shared" si="44"/>
        <v>3</v>
      </c>
      <c r="AA146" s="2">
        <f t="shared" si="49"/>
        <v>44215</v>
      </c>
      <c r="AB146" s="6">
        <f t="shared" si="45"/>
        <v>147754.85628051165</v>
      </c>
      <c r="AC146" s="6">
        <f t="shared" si="46"/>
        <v>188238.27603878645</v>
      </c>
      <c r="AD146" s="6">
        <f t="shared" si="50"/>
        <v>414935.13297758991</v>
      </c>
      <c r="AE146" s="6">
        <f t="shared" si="47"/>
        <v>-2435.249493421783</v>
      </c>
      <c r="AF146" s="6">
        <f t="shared" si="48"/>
        <v>5883.8758213027613</v>
      </c>
      <c r="AG146" s="6">
        <f>SUM($AE$5:AE146)-SUM($AF$5:AF146)</f>
        <v>-227768.93254091515</v>
      </c>
    </row>
    <row r="147" spans="2:33" x14ac:dyDescent="0.25">
      <c r="B147" s="2">
        <v>44018</v>
      </c>
      <c r="C147">
        <v>953</v>
      </c>
      <c r="D147">
        <v>108</v>
      </c>
      <c r="E147">
        <v>2</v>
      </c>
      <c r="F147" s="8">
        <v>15</v>
      </c>
      <c r="G147">
        <f t="shared" si="43"/>
        <v>845</v>
      </c>
      <c r="H147">
        <f t="shared" si="44"/>
        <v>2</v>
      </c>
      <c r="AA147" s="2">
        <f t="shared" si="49"/>
        <v>44216</v>
      </c>
      <c r="AB147" s="6">
        <f t="shared" si="45"/>
        <v>144356.20347576015</v>
      </c>
      <c r="AC147" s="6">
        <f t="shared" si="46"/>
        <v>185753.05302223522</v>
      </c>
      <c r="AD147" s="6">
        <f t="shared" si="50"/>
        <v>420741.32670402149</v>
      </c>
      <c r="AE147" s="6">
        <f t="shared" si="47"/>
        <v>-2485.2230165512301</v>
      </c>
      <c r="AF147" s="6">
        <f t="shared" si="48"/>
        <v>5806.1937264315784</v>
      </c>
      <c r="AG147" s="6">
        <f>SUM($AE$5:AE147)-SUM($AF$5:AF147)</f>
        <v>-236060.34928389796</v>
      </c>
    </row>
    <row r="148" spans="2:33" x14ac:dyDescent="0.25">
      <c r="B148" s="2">
        <v>44019</v>
      </c>
      <c r="C148">
        <v>958</v>
      </c>
      <c r="D148">
        <v>105</v>
      </c>
      <c r="E148">
        <v>5</v>
      </c>
      <c r="F148" s="8">
        <v>15</v>
      </c>
      <c r="G148">
        <f t="shared" si="43"/>
        <v>853</v>
      </c>
      <c r="H148">
        <f t="shared" si="44"/>
        <v>8</v>
      </c>
      <c r="AA148" s="2">
        <f t="shared" si="49"/>
        <v>44217</v>
      </c>
      <c r="AB148" s="6">
        <f t="shared" si="45"/>
        <v>141079.5651070668</v>
      </c>
      <c r="AC148" s="6">
        <f t="shared" si="46"/>
        <v>183223.49766449703</v>
      </c>
      <c r="AD148" s="6">
        <f t="shared" si="50"/>
        <v>426468.45261320967</v>
      </c>
      <c r="AE148" s="6">
        <f t="shared" si="47"/>
        <v>-2529.5553577381943</v>
      </c>
      <c r="AF148" s="6">
        <f t="shared" si="48"/>
        <v>5727.1259091881802</v>
      </c>
      <c r="AG148" s="6">
        <f>SUM($AE$5:AE148)-SUM($AF$5:AF148)</f>
        <v>-244317.03055082433</v>
      </c>
    </row>
    <row r="149" spans="2:33" x14ac:dyDescent="0.25">
      <c r="B149" s="2">
        <v>44020</v>
      </c>
      <c r="C149">
        <v>963</v>
      </c>
      <c r="D149">
        <v>107</v>
      </c>
      <c r="E149">
        <v>5</v>
      </c>
      <c r="F149" s="8">
        <v>15</v>
      </c>
      <c r="G149">
        <f t="shared" si="43"/>
        <v>856</v>
      </c>
      <c r="H149">
        <f t="shared" si="44"/>
        <v>3</v>
      </c>
      <c r="AA149" s="2">
        <f t="shared" si="49"/>
        <v>44218</v>
      </c>
      <c r="AB149" s="6">
        <f t="shared" si="45"/>
        <v>137920.9087354838</v>
      </c>
      <c r="AC149" s="6">
        <f t="shared" si="46"/>
        <v>180655.02812689185</v>
      </c>
      <c r="AD149" s="6">
        <f t="shared" si="50"/>
        <v>432115.29434147518</v>
      </c>
      <c r="AE149" s="6">
        <f t="shared" si="47"/>
        <v>-2568.4695376051823</v>
      </c>
      <c r="AF149" s="6">
        <f t="shared" si="48"/>
        <v>5646.8417282655137</v>
      </c>
      <c r="AG149" s="6">
        <f>SUM($AE$5:AE149)-SUM($AF$5:AF149)</f>
        <v>-252532.34181669503</v>
      </c>
    </row>
    <row r="150" spans="2:33" x14ac:dyDescent="0.25">
      <c r="B150" s="2">
        <v>44021</v>
      </c>
      <c r="C150">
        <v>968</v>
      </c>
      <c r="D150">
        <v>109</v>
      </c>
      <c r="E150">
        <v>5</v>
      </c>
      <c r="F150" s="8">
        <v>15</v>
      </c>
      <c r="G150">
        <f t="shared" si="43"/>
        <v>859</v>
      </c>
      <c r="H150">
        <f t="shared" si="44"/>
        <v>3</v>
      </c>
      <c r="AA150" s="2">
        <f t="shared" si="49"/>
        <v>44219</v>
      </c>
      <c r="AB150" s="6">
        <f t="shared" si="45"/>
        <v>134876.25951604062</v>
      </c>
      <c r="AC150" s="6">
        <f t="shared" si="46"/>
        <v>178052.83561806951</v>
      </c>
      <c r="AD150" s="6">
        <f t="shared" si="50"/>
        <v>437680.797789837</v>
      </c>
      <c r="AE150" s="6">
        <f t="shared" si="47"/>
        <v>-2602.1925088223361</v>
      </c>
      <c r="AF150" s="6">
        <f t="shared" si="48"/>
        <v>5565.5034483618219</v>
      </c>
      <c r="AG150" s="6">
        <f>SUM($AE$5:AE150)-SUM($AF$5:AF150)</f>
        <v>-260700.03777387919</v>
      </c>
    </row>
    <row r="151" spans="2:33" x14ac:dyDescent="0.25">
      <c r="B151" s="2">
        <v>44022</v>
      </c>
      <c r="C151">
        <v>973</v>
      </c>
      <c r="D151">
        <v>112</v>
      </c>
      <c r="E151">
        <v>5</v>
      </c>
      <c r="F151" s="8">
        <v>15</v>
      </c>
      <c r="G151">
        <f t="shared" si="43"/>
        <v>861</v>
      </c>
      <c r="H151">
        <f t="shared" si="44"/>
        <v>2</v>
      </c>
      <c r="AA151" s="2">
        <f t="shared" si="49"/>
        <v>44220</v>
      </c>
      <c r="AB151" s="6">
        <f t="shared" si="45"/>
        <v>131941.70955386126</v>
      </c>
      <c r="AC151" s="6">
        <f t="shared" si="46"/>
        <v>175421.88213188705</v>
      </c>
      <c r="AD151" s="6">
        <f t="shared" si="50"/>
        <v>443164.06395930907</v>
      </c>
      <c r="AE151" s="6">
        <f t="shared" si="47"/>
        <v>-2630.953486182465</v>
      </c>
      <c r="AF151" s="6">
        <f t="shared" si="48"/>
        <v>5483.2661694720737</v>
      </c>
      <c r="AG151" s="6">
        <f>SUM($AE$5:AE151)-SUM($AF$5:AF151)</f>
        <v>-268814.25742953375</v>
      </c>
    </row>
    <row r="152" spans="2:33" x14ac:dyDescent="0.25">
      <c r="B152" s="2">
        <v>44023</v>
      </c>
      <c r="C152">
        <v>981</v>
      </c>
      <c r="D152">
        <v>115</v>
      </c>
      <c r="E152">
        <v>8</v>
      </c>
      <c r="F152" s="8">
        <v>15</v>
      </c>
      <c r="G152">
        <f t="shared" si="43"/>
        <v>866</v>
      </c>
      <c r="H152">
        <f t="shared" si="44"/>
        <v>5</v>
      </c>
      <c r="AA152" s="2">
        <f t="shared" si="49"/>
        <v>44221</v>
      </c>
      <c r="AB152" s="6">
        <f t="shared" si="45"/>
        <v>129113.42583564468</v>
      </c>
      <c r="AC152" s="6">
        <f t="shared" si="46"/>
        <v>172766.89968063153</v>
      </c>
      <c r="AD152" s="6">
        <f t="shared" si="50"/>
        <v>448564.34176222968</v>
      </c>
      <c r="AE152" s="6">
        <f t="shared" si="47"/>
        <v>-2654.9824512555206</v>
      </c>
      <c r="AF152" s="6">
        <f t="shared" si="48"/>
        <v>5400.2778029206092</v>
      </c>
      <c r="AG152" s="6">
        <f>SUM($AE$5:AE152)-SUM($AF$5:AF152)</f>
        <v>-276869.51768370986</v>
      </c>
    </row>
    <row r="153" spans="2:33" x14ac:dyDescent="0.25">
      <c r="B153" s="2">
        <v>44024</v>
      </c>
      <c r="C153">
        <v>986</v>
      </c>
      <c r="D153">
        <v>114</v>
      </c>
      <c r="E153">
        <v>5</v>
      </c>
      <c r="F153" s="8">
        <v>15</v>
      </c>
      <c r="G153">
        <f t="shared" si="43"/>
        <v>872</v>
      </c>
      <c r="H153">
        <f t="shared" si="44"/>
        <v>6</v>
      </c>
      <c r="AA153" s="2">
        <f t="shared" si="49"/>
        <v>44222</v>
      </c>
      <c r="AB153" s="6">
        <f t="shared" si="45"/>
        <v>126387.65685649231</v>
      </c>
      <c r="AC153" s="6">
        <f t="shared" si="46"/>
        <v>170092.39085686329</v>
      </c>
      <c r="AD153" s="6">
        <f t="shared" si="50"/>
        <v>453881.02085115237</v>
      </c>
      <c r="AE153" s="6">
        <f t="shared" si="47"/>
        <v>-2674.5088237682357</v>
      </c>
      <c r="AF153" s="6">
        <f t="shared" si="48"/>
        <v>5316.6790889226831</v>
      </c>
      <c r="AG153" s="6">
        <f>SUM($AE$5:AE153)-SUM($AF$5:AF153)</f>
        <v>-284860.70559640077</v>
      </c>
    </row>
    <row r="154" spans="2:33" x14ac:dyDescent="0.25">
      <c r="B154" s="2">
        <v>44025</v>
      </c>
      <c r="C154">
        <v>995</v>
      </c>
      <c r="D154">
        <v>123</v>
      </c>
      <c r="E154">
        <v>9</v>
      </c>
      <c r="F154" s="8">
        <v>15</v>
      </c>
      <c r="G154">
        <f t="shared" si="43"/>
        <v>872</v>
      </c>
      <c r="H154">
        <f t="shared" si="44"/>
        <v>0</v>
      </c>
      <c r="AA154" s="2">
        <f t="shared" si="49"/>
        <v>44223</v>
      </c>
      <c r="AB154" s="6">
        <f t="shared" si="45"/>
        <v>123760.73805841361</v>
      </c>
      <c r="AC154" s="6">
        <f t="shared" si="46"/>
        <v>167402.6305660193</v>
      </c>
      <c r="AD154" s="6">
        <f t="shared" si="50"/>
        <v>459113.62450189405</v>
      </c>
      <c r="AE154" s="6">
        <f t="shared" si="47"/>
        <v>-2689.7602908439876</v>
      </c>
      <c r="AF154" s="6">
        <f t="shared" si="48"/>
        <v>5232.6036507416866</v>
      </c>
      <c r="AG154" s="6">
        <f>SUM($AE$5:AE154)-SUM($AF$5:AF154)</f>
        <v>-292783.06953798642</v>
      </c>
    </row>
    <row r="155" spans="2:33" x14ac:dyDescent="0.25">
      <c r="B155" s="2">
        <v>44026</v>
      </c>
      <c r="C155">
        <v>999</v>
      </c>
      <c r="D155">
        <v>114</v>
      </c>
      <c r="E155">
        <v>4</v>
      </c>
      <c r="F155" s="8">
        <v>15</v>
      </c>
      <c r="G155">
        <f t="shared" si="43"/>
        <v>885</v>
      </c>
      <c r="H155">
        <f t="shared" si="44"/>
        <v>13</v>
      </c>
      <c r="AA155" s="2">
        <f t="shared" si="49"/>
        <v>44224</v>
      </c>
      <c r="AB155" s="6">
        <f t="shared" si="45"/>
        <v>121229.09619221633</v>
      </c>
      <c r="AC155" s="6">
        <f t="shared" si="46"/>
        <v>164701.6687814749</v>
      </c>
      <c r="AD155" s="6">
        <f t="shared" si="50"/>
        <v>464261.80258269975</v>
      </c>
      <c r="AE155" s="6">
        <f t="shared" si="47"/>
        <v>-2700.9617845444009</v>
      </c>
      <c r="AF155" s="6">
        <f t="shared" si="48"/>
        <v>5148.1780808056938</v>
      </c>
      <c r="AG155" s="6">
        <f>SUM($AE$5:AE155)-SUM($AF$5:AF155)</f>
        <v>-300632.20940333651</v>
      </c>
    </row>
    <row r="156" spans="2:33" x14ac:dyDescent="0.25">
      <c r="B156" s="2">
        <v>44027</v>
      </c>
      <c r="C156">
        <v>1004</v>
      </c>
      <c r="D156">
        <v>116</v>
      </c>
      <c r="E156">
        <v>5</v>
      </c>
      <c r="F156" s="8">
        <v>15</v>
      </c>
      <c r="G156">
        <f t="shared" si="43"/>
        <v>888</v>
      </c>
      <c r="H156">
        <f t="shared" si="44"/>
        <v>3</v>
      </c>
      <c r="AA156" s="2">
        <f t="shared" si="49"/>
        <v>44225</v>
      </c>
      <c r="AB156" s="6">
        <f t="shared" si="45"/>
        <v>118789.25270914147</v>
      </c>
      <c r="AC156" s="6">
        <f t="shared" si="46"/>
        <v>161993.33418374407</v>
      </c>
      <c r="AD156" s="6">
        <f t="shared" si="50"/>
        <v>469325.32463715988</v>
      </c>
      <c r="AE156" s="6">
        <f t="shared" si="47"/>
        <v>-2708.3345977308345</v>
      </c>
      <c r="AF156" s="6">
        <f t="shared" si="48"/>
        <v>5063.5220544601325</v>
      </c>
      <c r="AG156" s="6">
        <f>SUM($AE$5:AE156)-SUM($AF$5:AF156)</f>
        <v>-308404.06605552754</v>
      </c>
    </row>
    <row r="157" spans="2:33" x14ac:dyDescent="0.25">
      <c r="B157" s="2">
        <v>44028</v>
      </c>
      <c r="C157">
        <v>1006</v>
      </c>
      <c r="D157">
        <v>108</v>
      </c>
      <c r="E157">
        <v>2</v>
      </c>
      <c r="F157" s="8">
        <v>15</v>
      </c>
      <c r="G157">
        <f t="shared" si="43"/>
        <v>898</v>
      </c>
      <c r="H157">
        <f t="shared" si="44"/>
        <v>10</v>
      </c>
      <c r="AA157" s="2">
        <f t="shared" si="49"/>
        <v>44226</v>
      </c>
      <c r="AB157" s="6">
        <f t="shared" si="45"/>
        <v>116437.82628275001</v>
      </c>
      <c r="AC157" s="6">
        <f t="shared" si="46"/>
        <v>159281.2385556754</v>
      </c>
      <c r="AD157" s="6">
        <f t="shared" si="50"/>
        <v>474304.07310451084</v>
      </c>
      <c r="AE157" s="6">
        <f t="shared" si="47"/>
        <v>-2712.095628068666</v>
      </c>
      <c r="AF157" s="6">
        <f t="shared" si="48"/>
        <v>4978.7484673509607</v>
      </c>
      <c r="AG157" s="6">
        <f>SUM($AE$5:AE157)-SUM($AF$5:AF157)</f>
        <v>-316094.91015094717</v>
      </c>
    </row>
    <row r="158" spans="2:33" x14ac:dyDescent="0.25">
      <c r="B158" s="2">
        <v>44029</v>
      </c>
      <c r="C158">
        <v>1010</v>
      </c>
      <c r="D158">
        <v>110</v>
      </c>
      <c r="E158">
        <v>4</v>
      </c>
      <c r="F158" s="8">
        <v>15</v>
      </c>
      <c r="G158">
        <f t="shared" si="43"/>
        <v>900</v>
      </c>
      <c r="H158">
        <f t="shared" si="44"/>
        <v>2</v>
      </c>
      <c r="AA158" s="2">
        <f t="shared" si="49"/>
        <v>44227</v>
      </c>
      <c r="AB158" s="6">
        <f t="shared" si="45"/>
        <v>114171.5345553909</v>
      </c>
      <c r="AC158" s="6">
        <f t="shared" si="46"/>
        <v>156568.78181568359</v>
      </c>
      <c r="AD158" s="6">
        <f t="shared" si="50"/>
        <v>479198.03669726232</v>
      </c>
      <c r="AE158" s="6">
        <f t="shared" si="47"/>
        <v>-2712.456739991816</v>
      </c>
      <c r="AF158" s="6">
        <f t="shared" si="48"/>
        <v>4893.9635927514755</v>
      </c>
      <c r="AG158" s="6">
        <f>SUM($AE$5:AE158)-SUM($AF$5:AF158)</f>
        <v>-323701.33048369043</v>
      </c>
    </row>
    <row r="159" spans="2:33" x14ac:dyDescent="0.25">
      <c r="B159" s="2">
        <v>44030</v>
      </c>
      <c r="C159">
        <v>1018</v>
      </c>
      <c r="D159">
        <v>108</v>
      </c>
      <c r="E159">
        <v>8</v>
      </c>
      <c r="F159" s="8">
        <v>15</v>
      </c>
      <c r="G159">
        <f t="shared" si="43"/>
        <v>910</v>
      </c>
      <c r="H159">
        <f t="shared" si="44"/>
        <v>10</v>
      </c>
      <c r="AA159" s="2">
        <f t="shared" si="49"/>
        <v>44228</v>
      </c>
      <c r="AB159" s="6">
        <f t="shared" si="45"/>
        <v>111987.19519723361</v>
      </c>
      <c r="AC159" s="6">
        <f t="shared" si="46"/>
        <v>153859.15758108938</v>
      </c>
      <c r="AD159" s="6">
        <f t="shared" si="50"/>
        <v>484007.30395272124</v>
      </c>
      <c r="AE159" s="6">
        <f t="shared" si="47"/>
        <v>-2709.624234594201</v>
      </c>
      <c r="AF159" s="6">
        <f t="shared" si="48"/>
        <v>4809.2672554589226</v>
      </c>
      <c r="AG159" s="6">
        <f>SUM($AE$5:AE159)-SUM($AF$5:AF159)</f>
        <v>-331220.22197374352</v>
      </c>
    </row>
    <row r="160" spans="2:33" x14ac:dyDescent="0.25">
      <c r="B160" s="2">
        <v>44031</v>
      </c>
      <c r="C160">
        <v>1028</v>
      </c>
      <c r="D160">
        <v>114</v>
      </c>
      <c r="E160">
        <v>10</v>
      </c>
      <c r="F160" s="8">
        <v>15</v>
      </c>
      <c r="G160">
        <f t="shared" si="43"/>
        <v>914</v>
      </c>
      <c r="H160">
        <f t="shared" si="44"/>
        <v>4</v>
      </c>
      <c r="AA160" s="2">
        <f t="shared" si="49"/>
        <v>44229</v>
      </c>
      <c r="AB160" s="6">
        <f t="shared" si="45"/>
        <v>109881.72635946036</v>
      </c>
      <c r="AC160" s="6">
        <f t="shared" si="46"/>
        <v>151155.35916340369</v>
      </c>
      <c r="AD160" s="6">
        <f t="shared" si="50"/>
        <v>488732.0569719139</v>
      </c>
      <c r="AE160" s="6">
        <f t="shared" si="47"/>
        <v>-2703.798417685699</v>
      </c>
      <c r="AF160" s="6">
        <f t="shared" si="48"/>
        <v>4724.7530191926635</v>
      </c>
      <c r="AG160" s="6">
        <f>SUM($AE$5:AE160)-SUM($AF$5:AF160)</f>
        <v>-338648.77341062191</v>
      </c>
    </row>
    <row r="161" spans="2:33" x14ac:dyDescent="0.25">
      <c r="B161" s="2">
        <v>44032</v>
      </c>
      <c r="C161">
        <v>1039</v>
      </c>
      <c r="D161">
        <v>123</v>
      </c>
      <c r="E161">
        <v>11</v>
      </c>
      <c r="F161" s="8">
        <v>16</v>
      </c>
      <c r="G161">
        <f t="shared" si="43"/>
        <v>916</v>
      </c>
      <c r="H161">
        <f t="shared" si="44"/>
        <v>2</v>
      </c>
      <c r="AA161" s="2">
        <f t="shared" si="49"/>
        <v>44230</v>
      </c>
      <c r="AB161" s="6">
        <f t="shared" si="45"/>
        <v>107852.14659688574</v>
      </c>
      <c r="AC161" s="6">
        <f t="shared" si="46"/>
        <v>148460.18590678563</v>
      </c>
      <c r="AD161" s="6">
        <f t="shared" si="50"/>
        <v>493372.56535663293</v>
      </c>
      <c r="AE161" s="6">
        <f t="shared" si="47"/>
        <v>-2695.1732566180581</v>
      </c>
      <c r="AF161" s="6">
        <f t="shared" si="48"/>
        <v>4640.5083847190253</v>
      </c>
      <c r="AG161" s="6">
        <f>SUM($AE$5:AE161)-SUM($AF$5:AF161)</f>
        <v>-345984.45505195903</v>
      </c>
    </row>
    <row r="162" spans="2:33" x14ac:dyDescent="0.25">
      <c r="B162" s="2">
        <v>44033</v>
      </c>
      <c r="C162">
        <v>1049</v>
      </c>
      <c r="D162">
        <v>130</v>
      </c>
      <c r="E162">
        <v>10</v>
      </c>
      <c r="F162" s="8">
        <v>16</v>
      </c>
      <c r="G162">
        <f t="shared" si="43"/>
        <v>919</v>
      </c>
      <c r="H162">
        <f t="shared" si="44"/>
        <v>3</v>
      </c>
      <c r="AA162" s="2">
        <f t="shared" si="49"/>
        <v>44231</v>
      </c>
      <c r="AB162" s="6">
        <f t="shared" si="45"/>
        <v>105895.57432908892</v>
      </c>
      <c r="AC162" s="6">
        <f t="shared" si="46"/>
        <v>145776.24978986342</v>
      </c>
      <c r="AD162" s="6">
        <f t="shared" si="50"/>
        <v>497929.18035284139</v>
      </c>
      <c r="AE162" s="6">
        <f t="shared" si="47"/>
        <v>-2683.9361169222102</v>
      </c>
      <c r="AF162" s="6">
        <f t="shared" si="48"/>
        <v>4556.6149962084601</v>
      </c>
      <c r="AG162" s="6">
        <f>SUM($AE$5:AE162)-SUM($AF$5:AF162)</f>
        <v>-353225.00616508967</v>
      </c>
    </row>
    <row r="163" spans="2:33" x14ac:dyDescent="0.25">
      <c r="B163" s="2">
        <v>44034</v>
      </c>
      <c r="C163">
        <v>1073</v>
      </c>
      <c r="D163">
        <v>150</v>
      </c>
      <c r="E163">
        <v>24</v>
      </c>
      <c r="F163" s="8">
        <v>16</v>
      </c>
      <c r="G163">
        <f t="shared" si="43"/>
        <v>923</v>
      </c>
      <c r="H163">
        <f t="shared" si="44"/>
        <v>4</v>
      </c>
      <c r="AA163" s="2">
        <f t="shared" si="49"/>
        <v>44232</v>
      </c>
      <c r="AB163" s="6">
        <f t="shared" si="45"/>
        <v>104009.22690316795</v>
      </c>
      <c r="AC163" s="6">
        <f t="shared" si="46"/>
        <v>143105.9822195759</v>
      </c>
      <c r="AD163" s="6">
        <f t="shared" si="50"/>
        <v>502402.32920643612</v>
      </c>
      <c r="AE163" s="6">
        <f t="shared" si="47"/>
        <v>-2670.2675702875131</v>
      </c>
      <c r="AF163" s="6">
        <f t="shared" si="48"/>
        <v>4473.1488535947283</v>
      </c>
      <c r="AG163" s="6">
        <f>SUM($AE$5:AE163)-SUM($AF$5:AF163)</f>
        <v>-360368.42258897191</v>
      </c>
    </row>
    <row r="164" spans="2:33" x14ac:dyDescent="0.25">
      <c r="B164" s="2">
        <v>44035</v>
      </c>
      <c r="C164">
        <v>1085</v>
      </c>
      <c r="D164">
        <v>158</v>
      </c>
      <c r="E164">
        <v>12</v>
      </c>
      <c r="F164" s="8">
        <v>16</v>
      </c>
      <c r="G164">
        <f t="shared" si="43"/>
        <v>927</v>
      </c>
      <c r="H164">
        <f t="shared" si="44"/>
        <v>4</v>
      </c>
      <c r="AA164" s="2">
        <f t="shared" si="49"/>
        <v>44233</v>
      </c>
      <c r="AB164" s="6">
        <f t="shared" si="45"/>
        <v>102190.4193155057</v>
      </c>
      <c r="AC164" s="6">
        <f t="shared" si="46"/>
        <v>140451.64095364345</v>
      </c>
      <c r="AD164" s="6">
        <f t="shared" si="50"/>
        <v>506792.5097353906</v>
      </c>
      <c r="AE164" s="6">
        <f t="shared" si="47"/>
        <v>-2654.3412659324531</v>
      </c>
      <c r="AF164" s="6">
        <f t="shared" si="48"/>
        <v>4390.1805289544864</v>
      </c>
      <c r="AG164" s="6">
        <f>SUM($AE$5:AE164)-SUM($AF$5:AF164)</f>
        <v>-367412.94438385882</v>
      </c>
    </row>
    <row r="165" spans="2:33" x14ac:dyDescent="0.25">
      <c r="B165" s="2">
        <v>44036</v>
      </c>
      <c r="C165">
        <v>1104</v>
      </c>
      <c r="D165">
        <v>176</v>
      </c>
      <c r="E165">
        <v>19</v>
      </c>
      <c r="F165" s="8">
        <v>16</v>
      </c>
      <c r="G165">
        <f t="shared" si="43"/>
        <v>928</v>
      </c>
      <c r="H165">
        <f t="shared" si="44"/>
        <v>1</v>
      </c>
      <c r="AA165" s="2">
        <f t="shared" si="49"/>
        <v>44234</v>
      </c>
      <c r="AB165" s="6">
        <f t="shared" si="45"/>
        <v>100436.56264450708</v>
      </c>
      <c r="AC165" s="6">
        <f t="shared" si="46"/>
        <v>137815.31709568761</v>
      </c>
      <c r="AD165" s="6">
        <f t="shared" si="50"/>
        <v>511100.28512054874</v>
      </c>
      <c r="AE165" s="6">
        <f t="shared" si="47"/>
        <v>-2636.3238579558383</v>
      </c>
      <c r="AF165" s="6">
        <f t="shared" si="48"/>
        <v>4307.7753851581365</v>
      </c>
      <c r="AG165" s="6">
        <f>SUM($AE$5:AE165)-SUM($AF$5:AF165)</f>
        <v>-374357.04362697282</v>
      </c>
    </row>
    <row r="166" spans="2:33" x14ac:dyDescent="0.25">
      <c r="B166" s="2">
        <v>44037</v>
      </c>
      <c r="C166">
        <v>1117</v>
      </c>
      <c r="D166">
        <v>184</v>
      </c>
      <c r="E166">
        <v>13</v>
      </c>
      <c r="F166" s="8">
        <v>16</v>
      </c>
      <c r="G166">
        <f t="shared" si="43"/>
        <v>933</v>
      </c>
      <c r="H166">
        <f t="shared" si="44"/>
        <v>5</v>
      </c>
      <c r="AA166" s="2">
        <f t="shared" si="49"/>
        <v>44235</v>
      </c>
      <c r="AB166" s="6">
        <f t="shared" si="45"/>
        <v>98745.162241148922</v>
      </c>
      <c r="AC166" s="6">
        <f t="shared" si="46"/>
        <v>135198.94211388764</v>
      </c>
      <c r="AD166" s="6">
        <f t="shared" si="50"/>
        <v>515326.27891580481</v>
      </c>
      <c r="AE166" s="6">
        <f t="shared" si="47"/>
        <v>-2616.3749817999778</v>
      </c>
      <c r="AF166" s="6">
        <f t="shared" si="48"/>
        <v>4225.9937952560722</v>
      </c>
      <c r="AG166" s="6">
        <f>SUM($AE$5:AE166)-SUM($AF$5:AF166)</f>
        <v>-381199.41240402887</v>
      </c>
    </row>
    <row r="167" spans="2:33" x14ac:dyDescent="0.25">
      <c r="B167" s="2">
        <v>44038</v>
      </c>
      <c r="C167">
        <v>1131</v>
      </c>
      <c r="D167">
        <v>195</v>
      </c>
      <c r="E167">
        <v>14</v>
      </c>
      <c r="F167" s="8">
        <v>16</v>
      </c>
      <c r="G167">
        <f t="shared" si="43"/>
        <v>936</v>
      </c>
      <c r="H167">
        <f t="shared" si="44"/>
        <v>3</v>
      </c>
      <c r="AA167" s="2">
        <f t="shared" si="49"/>
        <v>44236</v>
      </c>
      <c r="AB167" s="6">
        <f t="shared" si="45"/>
        <v>97113.815719392078</v>
      </c>
      <c r="AC167" s="6">
        <f t="shared" si="46"/>
        <v>132604.29484038841</v>
      </c>
      <c r="AD167" s="6">
        <f t="shared" si="50"/>
        <v>519471.1702770681</v>
      </c>
      <c r="AE167" s="6">
        <f t="shared" si="47"/>
        <v>-2594.6472734992276</v>
      </c>
      <c r="AF167" s="6">
        <f t="shared" si="48"/>
        <v>4144.8913612632896</v>
      </c>
      <c r="AG167" s="6">
        <f>SUM($AE$5:AE167)-SUM($AF$5:AF167)</f>
        <v>-387938.95103879139</v>
      </c>
    </row>
    <row r="168" spans="2:33" x14ac:dyDescent="0.25">
      <c r="B168" s="2">
        <v>44039</v>
      </c>
      <c r="C168">
        <v>1137</v>
      </c>
      <c r="D168">
        <v>199</v>
      </c>
      <c r="E168">
        <v>6</v>
      </c>
      <c r="F168" s="8">
        <v>16</v>
      </c>
      <c r="G168">
        <f t="shared" si="43"/>
        <v>938</v>
      </c>
      <c r="H168">
        <f t="shared" si="44"/>
        <v>2</v>
      </c>
      <c r="AA168" s="2">
        <f t="shared" si="49"/>
        <v>44237</v>
      </c>
      <c r="AB168" s="6">
        <f t="shared" si="45"/>
        <v>95540.210784043986</v>
      </c>
      <c r="AC168" s="6">
        <f t="shared" si="46"/>
        <v>130033.00841447321</v>
      </c>
      <c r="AD168" s="6">
        <f t="shared" si="50"/>
        <v>523535.6894082544</v>
      </c>
      <c r="AE168" s="6">
        <f t="shared" si="47"/>
        <v>-2571.2864259151975</v>
      </c>
      <c r="AF168" s="6">
        <f t="shared" si="48"/>
        <v>4064.5191311863018</v>
      </c>
      <c r="AG168" s="6">
        <f>SUM($AE$5:AE168)-SUM($AF$5:AF168)</f>
        <v>-394574.75659589283</v>
      </c>
    </row>
    <row r="169" spans="2:33" x14ac:dyDescent="0.25">
      <c r="B169" s="2">
        <v>44040</v>
      </c>
      <c r="C169">
        <v>1145</v>
      </c>
      <c r="D169">
        <v>202</v>
      </c>
      <c r="E169">
        <v>8</v>
      </c>
      <c r="F169" s="8">
        <v>16</v>
      </c>
      <c r="G169">
        <f t="shared" si="43"/>
        <v>943</v>
      </c>
      <c r="H169">
        <f t="shared" si="44"/>
        <v>5</v>
      </c>
      <c r="AA169" s="2">
        <f t="shared" si="49"/>
        <v>44238</v>
      </c>
      <c r="AB169" s="6">
        <f t="shared" si="45"/>
        <v>94022.122929528909</v>
      </c>
      <c r="AC169" s="6">
        <f t="shared" si="46"/>
        <v>127486.57713780199</v>
      </c>
      <c r="AD169" s="6">
        <f t="shared" si="50"/>
        <v>527520.61322155583</v>
      </c>
      <c r="AE169" s="6">
        <f t="shared" si="47"/>
        <v>-2546.4312766712246</v>
      </c>
      <c r="AF169" s="6">
        <f t="shared" si="48"/>
        <v>3984.9238133014296</v>
      </c>
      <c r="AG169" s="6">
        <f>SUM($AE$5:AE169)-SUM($AF$5:AF169)</f>
        <v>-401106.11168586544</v>
      </c>
    </row>
    <row r="170" spans="2:33" x14ac:dyDescent="0.25">
      <c r="B170" s="2">
        <v>44041</v>
      </c>
      <c r="C170">
        <v>1155</v>
      </c>
      <c r="D170">
        <v>209</v>
      </c>
      <c r="E170">
        <v>10</v>
      </c>
      <c r="F170" s="8">
        <v>17</v>
      </c>
      <c r="G170">
        <f t="shared" si="43"/>
        <v>946</v>
      </c>
      <c r="H170">
        <f t="shared" si="44"/>
        <v>3</v>
      </c>
      <c r="AA170" s="2">
        <f t="shared" si="49"/>
        <v>44239</v>
      </c>
      <c r="AB170" s="6">
        <f t="shared" si="45"/>
        <v>92557.413039216583</v>
      </c>
      <c r="AC170" s="6">
        <f t="shared" si="46"/>
        <v>124966.36321481293</v>
      </c>
      <c r="AD170" s="6">
        <f t="shared" si="50"/>
        <v>531426.7612083992</v>
      </c>
      <c r="AE170" s="6">
        <f t="shared" si="47"/>
        <v>-2520.2139229890599</v>
      </c>
      <c r="AF170" s="6">
        <f t="shared" si="48"/>
        <v>3906.1479868433671</v>
      </c>
      <c r="AG170" s="6">
        <f>SUM($AE$5:AE170)-SUM($AF$5:AF170)</f>
        <v>-407532.47359569784</v>
      </c>
    </row>
    <row r="171" spans="2:33" x14ac:dyDescent="0.25">
      <c r="B171" s="2">
        <v>44042</v>
      </c>
      <c r="C171">
        <v>1160</v>
      </c>
      <c r="D171">
        <v>208</v>
      </c>
      <c r="E171">
        <v>5</v>
      </c>
      <c r="F171" s="8">
        <v>17</v>
      </c>
      <c r="G171">
        <f t="shared" si="43"/>
        <v>952</v>
      </c>
      <c r="H171">
        <f t="shared" si="44"/>
        <v>6</v>
      </c>
      <c r="AA171" s="2">
        <f t="shared" si="49"/>
        <v>44240</v>
      </c>
      <c r="AB171" s="6">
        <f t="shared" si="45"/>
        <v>91144.024911467786</v>
      </c>
      <c r="AC171" s="6">
        <f t="shared" si="46"/>
        <v>122473.60335571835</v>
      </c>
      <c r="AD171" s="6">
        <f t="shared" si="50"/>
        <v>535254.99151679862</v>
      </c>
      <c r="AE171" s="6">
        <f t="shared" si="47"/>
        <v>-2492.7598590945709</v>
      </c>
      <c r="AF171" s="6">
        <f t="shared" si="48"/>
        <v>3828.2303083994193</v>
      </c>
      <c r="AG171" s="6">
        <f>SUM($AE$5:AE171)-SUM($AF$5:AF171)</f>
        <v>-413853.46376319183</v>
      </c>
    </row>
    <row r="172" spans="2:33" x14ac:dyDescent="0.25">
      <c r="B172" s="2">
        <v>44043</v>
      </c>
      <c r="C172">
        <v>1168</v>
      </c>
      <c r="D172">
        <v>211</v>
      </c>
      <c r="E172">
        <v>8</v>
      </c>
      <c r="F172" s="8">
        <v>17</v>
      </c>
      <c r="G172">
        <f t="shared" si="43"/>
        <v>957</v>
      </c>
      <c r="H172">
        <f t="shared" si="44"/>
        <v>5</v>
      </c>
      <c r="AA172" s="2">
        <f t="shared" si="49"/>
        <v>44241</v>
      </c>
      <c r="AB172" s="6">
        <f t="shared" si="45"/>
        <v>89779.982735365571</v>
      </c>
      <c r="AC172" s="6">
        <f t="shared" si="46"/>
        <v>120009.41522342118</v>
      </c>
      <c r="AD172" s="6">
        <f t="shared" si="50"/>
        <v>539006.19723022252</v>
      </c>
      <c r="AE172" s="6">
        <f t="shared" si="47"/>
        <v>-2464.1881322971749</v>
      </c>
      <c r="AF172" s="6">
        <f t="shared" si="48"/>
        <v>3751.2057134239003</v>
      </c>
      <c r="AG172" s="6">
        <f>SUM($AE$5:AE172)-SUM($AF$5:AF172)</f>
        <v>-420068.85760891292</v>
      </c>
    </row>
    <row r="173" spans="2:33" x14ac:dyDescent="0.25">
      <c r="B173" s="2">
        <v>44044</v>
      </c>
      <c r="C173">
        <v>1171</v>
      </c>
      <c r="D173">
        <v>207</v>
      </c>
      <c r="E173">
        <v>3</v>
      </c>
      <c r="F173" s="8">
        <v>17</v>
      </c>
      <c r="G173">
        <f t="shared" si="43"/>
        <v>964</v>
      </c>
      <c r="H173">
        <f t="shared" si="44"/>
        <v>7</v>
      </c>
      <c r="AA173" s="2">
        <f t="shared" si="49"/>
        <v>44242</v>
      </c>
      <c r="AB173" s="6">
        <f t="shared" si="45"/>
        <v>88463.388536198618</v>
      </c>
      <c r="AC173" s="6">
        <f t="shared" si="46"/>
        <v>117574.80370916419</v>
      </c>
      <c r="AD173" s="6">
        <f t="shared" si="50"/>
        <v>542681.3028426232</v>
      </c>
      <c r="AE173" s="6">
        <f t="shared" si="47"/>
        <v>-2434.6115142569906</v>
      </c>
      <c r="AF173" s="6">
        <f t="shared" si="48"/>
        <v>3675.1056124006864</v>
      </c>
      <c r="AG173" s="6">
        <f>SUM($AE$5:AE173)-SUM($AF$5:AF173)</f>
        <v>-426178.57473557058</v>
      </c>
    </row>
    <row r="174" spans="2:33" x14ac:dyDescent="0.25">
      <c r="B174" s="2">
        <v>44045</v>
      </c>
      <c r="C174">
        <v>1177</v>
      </c>
      <c r="D174">
        <v>205</v>
      </c>
      <c r="E174">
        <v>6</v>
      </c>
      <c r="F174" s="8">
        <v>17</v>
      </c>
      <c r="G174">
        <f t="shared" si="43"/>
        <v>972</v>
      </c>
      <c r="H174">
        <f t="shared" si="44"/>
        <v>8</v>
      </c>
      <c r="AA174" s="2">
        <f t="shared" si="49"/>
        <v>44243</v>
      </c>
      <c r="AB174" s="6">
        <f t="shared" si="45"/>
        <v>87192.419608132084</v>
      </c>
      <c r="AC174" s="6">
        <f t="shared" si="46"/>
        <v>115170.66702483008</v>
      </c>
      <c r="AD174" s="6">
        <f t="shared" si="50"/>
        <v>546281.2609238961</v>
      </c>
      <c r="AE174" s="6">
        <f t="shared" si="47"/>
        <v>-2404.1366843341093</v>
      </c>
      <c r="AF174" s="6">
        <f t="shared" si="48"/>
        <v>3599.9580812728964</v>
      </c>
      <c r="AG174" s="6">
        <f>SUM($AE$5:AE174)-SUM($AF$5:AF174)</f>
        <v>-432182.66950117762</v>
      </c>
    </row>
    <row r="175" spans="2:33" x14ac:dyDescent="0.25">
      <c r="B175" s="2">
        <v>44046</v>
      </c>
      <c r="C175">
        <v>1179</v>
      </c>
      <c r="D175">
        <v>203</v>
      </c>
      <c r="E175">
        <v>2</v>
      </c>
      <c r="F175" s="8">
        <v>17</v>
      </c>
      <c r="G175">
        <f t="shared" si="43"/>
        <v>976</v>
      </c>
      <c r="H175">
        <f t="shared" si="44"/>
        <v>4</v>
      </c>
      <c r="AA175" s="2">
        <f t="shared" si="49"/>
        <v>44244</v>
      </c>
      <c r="AB175" s="6">
        <f t="shared" si="45"/>
        <v>85965.325949125661</v>
      </c>
      <c r="AC175" s="6">
        <f t="shared" si="46"/>
        <v>112797.80260256362</v>
      </c>
      <c r="AD175" s="6">
        <f t="shared" si="50"/>
        <v>549807.04896974785</v>
      </c>
      <c r="AE175" s="6">
        <f t="shared" si="47"/>
        <v>-2372.8644222664589</v>
      </c>
      <c r="AF175" s="6">
        <f t="shared" si="48"/>
        <v>3525.7880458517466</v>
      </c>
      <c r="AG175" s="6">
        <f>SUM($AE$5:AE175)-SUM($AF$5:AF175)</f>
        <v>-438081.32196929579</v>
      </c>
    </row>
    <row r="176" spans="2:33" x14ac:dyDescent="0.25">
      <c r="B176" s="2">
        <v>44047</v>
      </c>
      <c r="C176">
        <v>1182</v>
      </c>
      <c r="D176">
        <v>203</v>
      </c>
      <c r="E176">
        <v>3</v>
      </c>
      <c r="F176" s="8">
        <v>17</v>
      </c>
      <c r="G176">
        <f t="shared" si="43"/>
        <v>979</v>
      </c>
      <c r="H176">
        <f t="shared" si="44"/>
        <v>3</v>
      </c>
      <c r="AA176" s="2">
        <f t="shared" si="49"/>
        <v>44245</v>
      </c>
      <c r="AB176" s="6">
        <f t="shared" si="45"/>
        <v>84780.427711019904</v>
      </c>
      <c r="AC176" s="6">
        <f t="shared" si="46"/>
        <v>110456.91279481759</v>
      </c>
      <c r="AD176" s="6">
        <f t="shared" si="50"/>
        <v>553259.66642973386</v>
      </c>
      <c r="AE176" s="6">
        <f t="shared" si="47"/>
        <v>-2340.8898077460326</v>
      </c>
      <c r="AF176" s="6">
        <f t="shared" si="48"/>
        <v>3452.6174599860096</v>
      </c>
      <c r="AG176" s="6">
        <f>SUM($AE$5:AE176)-SUM($AF$5:AF176)</f>
        <v>-443874.82923702785</v>
      </c>
    </row>
    <row r="177" spans="2:33" x14ac:dyDescent="0.25">
      <c r="B177" s="2">
        <v>44048</v>
      </c>
      <c r="C177">
        <v>1197</v>
      </c>
      <c r="D177">
        <v>206</v>
      </c>
      <c r="E177">
        <v>15</v>
      </c>
      <c r="F177" s="8">
        <v>17</v>
      </c>
      <c r="G177">
        <f t="shared" si="43"/>
        <v>991</v>
      </c>
      <c r="H177">
        <f t="shared" si="44"/>
        <v>12</v>
      </c>
      <c r="AA177" s="2">
        <f t="shared" si="49"/>
        <v>44246</v>
      </c>
      <c r="AB177" s="6">
        <f t="shared" si="45"/>
        <v>83636.112675794022</v>
      </c>
      <c r="AC177" s="6">
        <f t="shared" si="46"/>
        <v>108148.6103700575</v>
      </c>
      <c r="AD177" s="6">
        <f t="shared" si="50"/>
        <v>556640.13190707786</v>
      </c>
      <c r="AE177" s="6">
        <f t="shared" si="47"/>
        <v>-2308.3024247600843</v>
      </c>
      <c r="AF177" s="6">
        <f t="shared" si="48"/>
        <v>3380.4654773439979</v>
      </c>
      <c r="AG177" s="6">
        <f>SUM($AE$5:AE177)-SUM($AF$5:AF177)</f>
        <v>-449563.59713913192</v>
      </c>
    </row>
    <row r="178" spans="2:33" x14ac:dyDescent="0.25">
      <c r="B178" s="2">
        <v>44049</v>
      </c>
      <c r="C178">
        <v>1206</v>
      </c>
      <c r="D178">
        <v>202</v>
      </c>
      <c r="E178">
        <v>9</v>
      </c>
      <c r="F178" s="8">
        <v>17</v>
      </c>
      <c r="G178">
        <f t="shared" si="43"/>
        <v>1004</v>
      </c>
      <c r="H178">
        <f t="shared" si="44"/>
        <v>13</v>
      </c>
      <c r="AA178" s="2">
        <f t="shared" si="49"/>
        <v>44247</v>
      </c>
      <c r="AB178" s="6">
        <f t="shared" si="45"/>
        <v>82530.833767283781</v>
      </c>
      <c r="AC178" s="6">
        <f t="shared" si="46"/>
        <v>105873.42380122373</v>
      </c>
      <c r="AD178" s="6">
        <f t="shared" si="50"/>
        <v>559949.48052379698</v>
      </c>
      <c r="AE178" s="6">
        <f t="shared" si="47"/>
        <v>-2275.1865688337712</v>
      </c>
      <c r="AF178" s="6">
        <f t="shared" si="48"/>
        <v>3309.3486167191295</v>
      </c>
      <c r="AG178" s="6">
        <f>SUM($AE$5:AE178)-SUM($AF$5:AF178)</f>
        <v>-455148.13232468482</v>
      </c>
    </row>
    <row r="179" spans="2:33" x14ac:dyDescent="0.25">
      <c r="B179" s="2">
        <v>44050</v>
      </c>
      <c r="C179">
        <v>1213</v>
      </c>
      <c r="D179">
        <v>202</v>
      </c>
      <c r="E179">
        <v>7</v>
      </c>
      <c r="F179" s="8">
        <v>17</v>
      </c>
      <c r="G179">
        <f t="shared" si="43"/>
        <v>1011</v>
      </c>
      <c r="H179">
        <f t="shared" si="44"/>
        <v>7</v>
      </c>
      <c r="AA179" s="2">
        <f t="shared" si="49"/>
        <v>44248</v>
      </c>
      <c r="AB179" s="6">
        <f t="shared" si="45"/>
        <v>81463.10660612084</v>
      </c>
      <c r="AC179" s="6">
        <f t="shared" si="46"/>
        <v>103631.80234566751</v>
      </c>
      <c r="AD179" s="6">
        <f t="shared" si="50"/>
        <v>563188.76144461276</v>
      </c>
      <c r="AE179" s="6">
        <f t="shared" si="47"/>
        <v>-2241.6214555562183</v>
      </c>
      <c r="AF179" s="6">
        <f t="shared" si="48"/>
        <v>3239.2809208157705</v>
      </c>
      <c r="AG179" s="6">
        <f>SUM($AE$5:AE179)-SUM($AF$5:AF179)</f>
        <v>-460629.03470105684</v>
      </c>
    </row>
    <row r="180" spans="2:33" x14ac:dyDescent="0.25">
      <c r="B180" s="2">
        <v>44051</v>
      </c>
      <c r="C180">
        <v>1216</v>
      </c>
      <c r="D180">
        <v>203</v>
      </c>
      <c r="E180">
        <v>3</v>
      </c>
      <c r="F180" s="8">
        <v>17</v>
      </c>
      <c r="G180">
        <f t="shared" si="43"/>
        <v>1013</v>
      </c>
      <c r="H180">
        <f t="shared" si="44"/>
        <v>2</v>
      </c>
      <c r="AA180" s="2">
        <f t="shared" si="49"/>
        <v>44249</v>
      </c>
      <c r="AB180" s="6">
        <f t="shared" si="45"/>
        <v>80431.507114298787</v>
      </c>
      <c r="AC180" s="6">
        <f t="shared" si="46"/>
        <v>101424.12091667378</v>
      </c>
      <c r="AD180" s="6">
        <f t="shared" si="50"/>
        <v>566359.03555313428</v>
      </c>
      <c r="AE180" s="6">
        <f t="shared" si="47"/>
        <v>-2207.681428993732</v>
      </c>
      <c r="AF180" s="6">
        <f t="shared" si="48"/>
        <v>3170.2741085215239</v>
      </c>
      <c r="AG180" s="6">
        <f>SUM($AE$5:AE180)-SUM($AF$5:AF180)</f>
        <v>-466006.99023857206</v>
      </c>
    </row>
    <row r="181" spans="2:33" x14ac:dyDescent="0.25">
      <c r="B181" s="2">
        <v>44052</v>
      </c>
      <c r="C181">
        <v>1225</v>
      </c>
      <c r="D181">
        <v>208</v>
      </c>
      <c r="E181">
        <v>9</v>
      </c>
      <c r="F181" s="8">
        <v>17</v>
      </c>
      <c r="G181">
        <f t="shared" si="43"/>
        <v>1017</v>
      </c>
      <c r="H181">
        <f t="shared" si="44"/>
        <v>4</v>
      </c>
      <c r="AA181" s="2">
        <f t="shared" si="49"/>
        <v>44250</v>
      </c>
      <c r="AB181" s="6">
        <f t="shared" si="45"/>
        <v>79434.669174571027</v>
      </c>
      <c r="AC181" s="6">
        <f t="shared" si="46"/>
        <v>99250.684747879975</v>
      </c>
      <c r="AD181" s="6">
        <f t="shared" si="50"/>
        <v>569461.37327384029</v>
      </c>
      <c r="AE181" s="6">
        <f t="shared" si="47"/>
        <v>-2173.4361687938072</v>
      </c>
      <c r="AF181" s="6">
        <f t="shared" si="48"/>
        <v>3102.3377207060112</v>
      </c>
      <c r="AG181" s="6">
        <f>SUM($AE$5:AE181)-SUM($AF$5:AF181)</f>
        <v>-471282.7641280719</v>
      </c>
    </row>
    <row r="182" spans="2:33" x14ac:dyDescent="0.25">
      <c r="B182" s="2">
        <v>44053</v>
      </c>
      <c r="C182">
        <v>1250</v>
      </c>
      <c r="D182">
        <v>223</v>
      </c>
      <c r="E182">
        <v>25</v>
      </c>
      <c r="F182" s="8">
        <v>17</v>
      </c>
      <c r="G182">
        <f t="shared" si="43"/>
        <v>1027</v>
      </c>
      <c r="H182">
        <f t="shared" si="44"/>
        <v>10</v>
      </c>
      <c r="AA182" s="2">
        <f t="shared" si="49"/>
        <v>44251</v>
      </c>
      <c r="AB182" s="6">
        <f t="shared" si="45"/>
        <v>78471.282348827997</v>
      </c>
      <c r="AC182" s="6">
        <f t="shared" si="46"/>
        <v>97111.733852917037</v>
      </c>
      <c r="AD182" s="6">
        <f t="shared" si="50"/>
        <v>572496.85253345815</v>
      </c>
      <c r="AE182" s="6">
        <f t="shared" si="47"/>
        <v>-2138.950894962938</v>
      </c>
      <c r="AF182" s="6">
        <f t="shared" si="48"/>
        <v>3035.4792596178595</v>
      </c>
      <c r="AG182" s="6">
        <f>SUM($AE$5:AE182)-SUM($AF$5:AF182)</f>
        <v>-476457.19428265269</v>
      </c>
    </row>
    <row r="183" spans="2:33" x14ac:dyDescent="0.25">
      <c r="B183" s="2">
        <v>44054</v>
      </c>
      <c r="C183">
        <v>1264</v>
      </c>
      <c r="D183">
        <v>193</v>
      </c>
      <c r="E183">
        <v>14</v>
      </c>
      <c r="F183" s="8">
        <v>17</v>
      </c>
      <c r="G183">
        <f t="shared" si="43"/>
        <v>1071</v>
      </c>
      <c r="H183">
        <f t="shared" si="44"/>
        <v>44</v>
      </c>
      <c r="AA183" s="2">
        <f t="shared" si="49"/>
        <v>44252</v>
      </c>
      <c r="AB183" s="6">
        <f t="shared" si="45"/>
        <v>77540.089658671946</v>
      </c>
      <c r="AC183" s="6">
        <f t="shared" si="46"/>
        <v>95007.4472834552</v>
      </c>
      <c r="AD183" s="6">
        <f t="shared" si="50"/>
        <v>575466.55685544014</v>
      </c>
      <c r="AE183" s="6">
        <f t="shared" si="47"/>
        <v>-2104.2865694618376</v>
      </c>
      <c r="AF183" s="6">
        <f t="shared" si="48"/>
        <v>2969.7043219819898</v>
      </c>
      <c r="AG183" s="6">
        <f>SUM($AE$5:AE183)-SUM($AF$5:AF183)</f>
        <v>-481531.18517409649</v>
      </c>
    </row>
    <row r="184" spans="2:33" x14ac:dyDescent="0.25">
      <c r="B184" s="2">
        <v>44055</v>
      </c>
      <c r="C184">
        <v>1278</v>
      </c>
      <c r="D184">
        <v>203</v>
      </c>
      <c r="E184">
        <v>14</v>
      </c>
      <c r="F184" s="8">
        <v>17</v>
      </c>
      <c r="G184">
        <f t="shared" si="43"/>
        <v>1075</v>
      </c>
      <c r="H184">
        <f t="shared" si="44"/>
        <v>4</v>
      </c>
      <c r="AA184" s="2">
        <f t="shared" si="49"/>
        <v>44253</v>
      </c>
      <c r="AB184" s="6">
        <f t="shared" si="45"/>
        <v>76639.885430594368</v>
      </c>
      <c r="AC184" s="6">
        <f t="shared" si="46"/>
        <v>92937.947189550832</v>
      </c>
      <c r="AD184" s="6">
        <f t="shared" si="50"/>
        <v>578371.57358135527</v>
      </c>
      <c r="AE184" s="6">
        <f t="shared" si="47"/>
        <v>-2069.5000939043675</v>
      </c>
      <c r="AF184" s="6">
        <f t="shared" si="48"/>
        <v>2905.0167259151349</v>
      </c>
      <c r="AG184" s="6">
        <f>SUM($AE$5:AE184)-SUM($AF$5:AF184)</f>
        <v>-486505.70199391601</v>
      </c>
    </row>
    <row r="185" spans="2:33" x14ac:dyDescent="0.25">
      <c r="B185" s="2">
        <v>44056</v>
      </c>
      <c r="C185">
        <v>1283</v>
      </c>
      <c r="D185">
        <v>198</v>
      </c>
      <c r="E185">
        <v>5</v>
      </c>
      <c r="F185" s="8">
        <v>17</v>
      </c>
      <c r="G185">
        <f t="shared" si="43"/>
        <v>1085</v>
      </c>
      <c r="H185">
        <f t="shared" si="44"/>
        <v>10</v>
      </c>
      <c r="AA185" s="2">
        <f t="shared" ref="AA185:AA208" si="51">AA184+1</f>
        <v>44254</v>
      </c>
      <c r="AB185" s="6">
        <f t="shared" si="45"/>
        <v>75769.513207452852</v>
      </c>
      <c r="AC185" s="6">
        <f t="shared" si="46"/>
        <v>90903.302686777199</v>
      </c>
      <c r="AD185" s="6">
        <f t="shared" ref="AD185:AD208" si="52">AD184+AC185*removal_rate</f>
        <v>581212.99221315933</v>
      </c>
      <c r="AE185" s="6">
        <f t="shared" si="47"/>
        <v>-2034.6445027736336</v>
      </c>
      <c r="AF185" s="6">
        <f t="shared" si="48"/>
        <v>2841.4186318040593</v>
      </c>
      <c r="AG185" s="6">
        <f>SUM($AE$5:AE185)-SUM($AF$5:AF185)</f>
        <v>-491381.76512849372</v>
      </c>
    </row>
    <row r="186" spans="2:33" x14ac:dyDescent="0.25">
      <c r="B186" s="2">
        <v>44057</v>
      </c>
      <c r="C186">
        <v>1306</v>
      </c>
      <c r="D186">
        <v>204</v>
      </c>
      <c r="E186">
        <v>23</v>
      </c>
      <c r="F186" s="8">
        <v>17</v>
      </c>
      <c r="G186">
        <f t="shared" si="43"/>
        <v>1102</v>
      </c>
      <c r="H186">
        <f t="shared" si="44"/>
        <v>17</v>
      </c>
      <c r="AA186" s="2">
        <f t="shared" si="51"/>
        <v>44255</v>
      </c>
      <c r="AB186" s="6">
        <f t="shared" si="45"/>
        <v>74927.863727329779</v>
      </c>
      <c r="AC186" s="6">
        <f t="shared" si="46"/>
        <v>88903.533535096169</v>
      </c>
      <c r="AD186" s="6">
        <f t="shared" si="52"/>
        <v>583991.90287045704</v>
      </c>
      <c r="AE186" s="6">
        <f t="shared" si="47"/>
        <v>-1999.7691516810301</v>
      </c>
      <c r="AF186" s="6">
        <f t="shared" si="48"/>
        <v>2778.9106572977034</v>
      </c>
      <c r="AG186" s="6">
        <f>SUM($AE$5:AE186)-SUM($AF$5:AF186)</f>
        <v>-496160.44493747246</v>
      </c>
    </row>
    <row r="187" spans="2:33" x14ac:dyDescent="0.25">
      <c r="B187" s="2">
        <v>44058</v>
      </c>
      <c r="C187">
        <v>1321</v>
      </c>
      <c r="D187">
        <v>216</v>
      </c>
      <c r="E187">
        <v>15</v>
      </c>
      <c r="F187" s="8">
        <v>17</v>
      </c>
      <c r="G187">
        <f t="shared" si="43"/>
        <v>1105</v>
      </c>
      <c r="H187">
        <f t="shared" si="44"/>
        <v>3</v>
      </c>
      <c r="AA187" s="2">
        <f t="shared" si="51"/>
        <v>44256</v>
      </c>
      <c r="AB187" s="6">
        <f t="shared" si="45"/>
        <v>74113.872970324912</v>
      </c>
      <c r="AC187" s="6">
        <f t="shared" si="46"/>
        <v>86938.613634803347</v>
      </c>
      <c r="AD187" s="6">
        <f t="shared" si="52"/>
        <v>586709.39485703898</v>
      </c>
      <c r="AE187" s="6">
        <f t="shared" si="47"/>
        <v>-1964.9199002928217</v>
      </c>
      <c r="AF187" s="6">
        <f t="shared" si="48"/>
        <v>2717.4919865819393</v>
      </c>
      <c r="AG187" s="6">
        <f>SUM($AE$5:AE187)-SUM($AF$5:AF187)</f>
        <v>-500842.85682434723</v>
      </c>
    </row>
    <row r="188" spans="2:33" x14ac:dyDescent="0.25">
      <c r="B188" s="2">
        <v>44059</v>
      </c>
      <c r="C188">
        <v>1336</v>
      </c>
      <c r="D188">
        <v>231</v>
      </c>
      <c r="E188">
        <v>15</v>
      </c>
      <c r="F188" s="8">
        <v>17</v>
      </c>
      <c r="G188">
        <f t="shared" si="43"/>
        <v>1105</v>
      </c>
      <c r="H188">
        <f t="shared" si="44"/>
        <v>0</v>
      </c>
      <c r="AA188" s="2">
        <f t="shared" si="51"/>
        <v>44257</v>
      </c>
      <c r="AB188" s="6">
        <f t="shared" si="45"/>
        <v>73326.520273378919</v>
      </c>
      <c r="AC188" s="6">
        <f t="shared" si="46"/>
        <v>85008.474345167415</v>
      </c>
      <c r="AD188" s="6">
        <f t="shared" si="52"/>
        <v>589366.55533115158</v>
      </c>
      <c r="AE188" s="6">
        <f t="shared" si="47"/>
        <v>-1930.1392896359321</v>
      </c>
      <c r="AF188" s="6">
        <f t="shared" si="48"/>
        <v>2657.1604741126066</v>
      </c>
      <c r="AG188" s="6">
        <f>SUM($AE$5:AE188)-SUM($AF$5:AF188)</f>
        <v>-505430.15658809576</v>
      </c>
    </row>
    <row r="189" spans="2:33" x14ac:dyDescent="0.25">
      <c r="B189" s="2">
        <v>44060</v>
      </c>
      <c r="C189">
        <v>1341</v>
      </c>
      <c r="D189">
        <v>232</v>
      </c>
      <c r="E189">
        <v>5</v>
      </c>
      <c r="F189" s="8">
        <v>17</v>
      </c>
      <c r="G189">
        <f t="shared" si="43"/>
        <v>1109</v>
      </c>
      <c r="H189">
        <f t="shared" si="44"/>
        <v>4</v>
      </c>
      <c r="AA189" s="2">
        <f t="shared" si="51"/>
        <v>44258</v>
      </c>
      <c r="AB189" s="6">
        <f t="shared" si="45"/>
        <v>72564.826512836487</v>
      </c>
      <c r="AC189" s="6">
        <f t="shared" si="46"/>
        <v>83113.007631597226</v>
      </c>
      <c r="AD189" s="6">
        <f t="shared" si="52"/>
        <v>591964.46807413979</v>
      </c>
      <c r="AE189" s="6">
        <f t="shared" si="47"/>
        <v>-1895.4667135701893</v>
      </c>
      <c r="AF189" s="6">
        <f t="shared" si="48"/>
        <v>2597.9127429882064</v>
      </c>
      <c r="AG189" s="6">
        <f>SUM($AE$5:AE189)-SUM($AF$5:AF189)</f>
        <v>-509923.53604465415</v>
      </c>
    </row>
    <row r="190" spans="2:33" x14ac:dyDescent="0.25">
      <c r="B190" s="2">
        <v>44061</v>
      </c>
      <c r="C190">
        <v>1351</v>
      </c>
      <c r="D190">
        <v>242</v>
      </c>
      <c r="E190">
        <v>10</v>
      </c>
      <c r="F190" s="8">
        <v>17</v>
      </c>
      <c r="G190">
        <f t="shared" si="43"/>
        <v>1109</v>
      </c>
      <c r="H190">
        <f t="shared" si="44"/>
        <v>0</v>
      </c>
      <c r="AA190" s="2">
        <f t="shared" si="51"/>
        <v>44259</v>
      </c>
      <c r="AB190" s="6">
        <f t="shared" si="45"/>
        <v>71827.852354129107</v>
      </c>
      <c r="AC190" s="6">
        <f t="shared" si="46"/>
        <v>81252.069047316356</v>
      </c>
      <c r="AD190" s="6">
        <f t="shared" si="52"/>
        <v>594504.21235228982</v>
      </c>
      <c r="AE190" s="6">
        <f t="shared" si="47"/>
        <v>-1860.9385842808697</v>
      </c>
      <c r="AF190" s="6">
        <f t="shared" si="48"/>
        <v>2539.7442781500285</v>
      </c>
      <c r="AG190" s="6">
        <f>SUM($AE$5:AE190)-SUM($AF$5:AF190)</f>
        <v>-514324.21890708501</v>
      </c>
    </row>
    <row r="191" spans="2:33" x14ac:dyDescent="0.25">
      <c r="B191" s="2">
        <v>44062</v>
      </c>
      <c r="C191">
        <v>1361</v>
      </c>
      <c r="D191">
        <v>246</v>
      </c>
      <c r="E191">
        <v>10</v>
      </c>
      <c r="F191" s="8">
        <v>17</v>
      </c>
      <c r="G191">
        <f t="shared" si="43"/>
        <v>1115</v>
      </c>
      <c r="H191">
        <f t="shared" si="44"/>
        <v>6</v>
      </c>
      <c r="AA191" s="2">
        <f t="shared" si="51"/>
        <v>44260</v>
      </c>
      <c r="AB191" s="6">
        <f t="shared" si="45"/>
        <v>71114.696567681356</v>
      </c>
      <c r="AC191" s="6">
        <f t="shared" si="46"/>
        <v>79425.480555614122</v>
      </c>
      <c r="AD191" s="6">
        <f t="shared" si="52"/>
        <v>596986.86186688824</v>
      </c>
      <c r="AE191" s="6">
        <f t="shared" si="47"/>
        <v>-1826.588491702234</v>
      </c>
      <c r="AF191" s="6">
        <f t="shared" si="48"/>
        <v>2482.6495145984227</v>
      </c>
      <c r="AG191" s="6">
        <f>SUM($AE$5:AE191)-SUM($AF$5:AF191)</f>
        <v>-518633.45691338571</v>
      </c>
    </row>
    <row r="192" spans="2:33" x14ac:dyDescent="0.25">
      <c r="B192" s="2">
        <v>44063</v>
      </c>
      <c r="C192">
        <v>1370</v>
      </c>
      <c r="D192">
        <v>245</v>
      </c>
      <c r="E192">
        <v>9</v>
      </c>
      <c r="F192" s="8">
        <v>17</v>
      </c>
      <c r="G192">
        <f t="shared" si="43"/>
        <v>1125</v>
      </c>
      <c r="H192">
        <f t="shared" si="44"/>
        <v>10</v>
      </c>
      <c r="AA192" s="2">
        <f t="shared" si="51"/>
        <v>44261</v>
      </c>
      <c r="AB192" s="6">
        <f t="shared" si="45"/>
        <v>70424.494409914929</v>
      </c>
      <c r="AC192" s="6">
        <f t="shared" si="46"/>
        <v>77633.03319878217</v>
      </c>
      <c r="AD192" s="6">
        <f t="shared" si="52"/>
        <v>599413.48378770624</v>
      </c>
      <c r="AE192" s="6">
        <f t="shared" si="47"/>
        <v>-1792.4473568319518</v>
      </c>
      <c r="AF192" s="6">
        <f t="shared" si="48"/>
        <v>2426.6219208179973</v>
      </c>
      <c r="AG192" s="6">
        <f>SUM($AE$5:AE192)-SUM($AF$5:AF192)</f>
        <v>-522852.52619103563</v>
      </c>
    </row>
    <row r="193" spans="2:33" x14ac:dyDescent="0.25">
      <c r="B193" s="2">
        <v>44064</v>
      </c>
      <c r="C193">
        <v>1385</v>
      </c>
      <c r="D193">
        <v>240</v>
      </c>
      <c r="E193">
        <v>15</v>
      </c>
      <c r="F193" s="8">
        <v>17</v>
      </c>
      <c r="G193">
        <f t="shared" si="43"/>
        <v>1145</v>
      </c>
      <c r="H193">
        <f t="shared" si="44"/>
        <v>20</v>
      </c>
      <c r="AA193" s="2">
        <f t="shared" si="51"/>
        <v>44262</v>
      </c>
      <c r="AB193" s="6">
        <f t="shared" si="45"/>
        <v>69756.416068035964</v>
      </c>
      <c r="AC193" s="6">
        <f t="shared" si="46"/>
        <v>75874.489619843152</v>
      </c>
      <c r="AD193" s="6">
        <f t="shared" si="52"/>
        <v>601785.13786530681</v>
      </c>
      <c r="AE193" s="6">
        <f t="shared" si="47"/>
        <v>-1758.5435789390176</v>
      </c>
      <c r="AF193" s="6">
        <f t="shared" si="48"/>
        <v>2371.6540776005713</v>
      </c>
      <c r="AG193" s="6">
        <f>SUM($AE$5:AE193)-SUM($AF$5:AF193)</f>
        <v>-526982.72384757525</v>
      </c>
    </row>
    <row r="194" spans="2:33" x14ac:dyDescent="0.25">
      <c r="B194" s="2">
        <v>44065</v>
      </c>
      <c r="C194">
        <v>1394</v>
      </c>
      <c r="D194">
        <v>245</v>
      </c>
      <c r="E194">
        <v>9</v>
      </c>
      <c r="F194" s="8">
        <v>17</v>
      </c>
      <c r="G194">
        <f t="shared" si="43"/>
        <v>1149</v>
      </c>
      <c r="H194">
        <f t="shared" si="44"/>
        <v>4</v>
      </c>
      <c r="AA194" s="2">
        <f t="shared" si="51"/>
        <v>44263</v>
      </c>
      <c r="AB194" s="6">
        <f t="shared" si="45"/>
        <v>69109.66516713865</v>
      </c>
      <c r="AC194" s="6">
        <f t="shared" si="46"/>
        <v>74149.586443139939</v>
      </c>
      <c r="AD194" s="6">
        <f t="shared" si="52"/>
        <v>604102.87561776314</v>
      </c>
      <c r="AE194" s="6">
        <f t="shared" si="47"/>
        <v>-1724.9031767032138</v>
      </c>
      <c r="AF194" s="6">
        <f t="shared" si="48"/>
        <v>2317.7377524563344</v>
      </c>
      <c r="AG194" s="6">
        <f>SUM($AE$5:AE194)-SUM($AF$5:AF194)</f>
        <v>-531025.36477673473</v>
      </c>
    </row>
    <row r="195" spans="2:33" x14ac:dyDescent="0.25">
      <c r="B195" s="2">
        <v>44066</v>
      </c>
      <c r="C195">
        <v>1411</v>
      </c>
      <c r="D195">
        <v>262</v>
      </c>
      <c r="E195">
        <v>17</v>
      </c>
      <c r="F195" s="8">
        <v>17</v>
      </c>
      <c r="G195">
        <f t="shared" si="43"/>
        <v>1149</v>
      </c>
      <c r="H195">
        <f t="shared" si="44"/>
        <v>0</v>
      </c>
      <c r="AA195" s="2">
        <f t="shared" si="51"/>
        <v>44264</v>
      </c>
      <c r="AB195" s="6">
        <f t="shared" si="45"/>
        <v>68483.477338036697</v>
      </c>
      <c r="AC195" s="6">
        <f t="shared" si="46"/>
        <v>72458.036519785572</v>
      </c>
      <c r="AD195" s="6">
        <f t="shared" si="52"/>
        <v>606367.73958756484</v>
      </c>
      <c r="AE195" s="6">
        <f t="shared" si="47"/>
        <v>-1691.5499233543669</v>
      </c>
      <c r="AF195" s="6">
        <f t="shared" si="48"/>
        <v>2264.8639698016923</v>
      </c>
      <c r="AG195" s="6">
        <f>SUM($AE$5:AE195)-SUM($AF$5:AF195)</f>
        <v>-534981.77866989083</v>
      </c>
    </row>
    <row r="196" spans="2:33" x14ac:dyDescent="0.25">
      <c r="B196" s="2">
        <v>44067</v>
      </c>
      <c r="C196">
        <v>1421</v>
      </c>
      <c r="D196">
        <v>266</v>
      </c>
      <c r="E196">
        <v>10</v>
      </c>
      <c r="F196" s="8">
        <v>18</v>
      </c>
      <c r="G196">
        <f t="shared" si="43"/>
        <v>1155</v>
      </c>
      <c r="H196">
        <f t="shared" si="44"/>
        <v>6</v>
      </c>
      <c r="AA196" s="2">
        <f t="shared" si="51"/>
        <v>44265</v>
      </c>
      <c r="AB196" s="6">
        <f t="shared" si="45"/>
        <v>67877.118844140714</v>
      </c>
      <c r="AC196" s="6">
        <f t="shared" si="46"/>
        <v>70799.531043879833</v>
      </c>
      <c r="AD196" s="6">
        <f t="shared" si="52"/>
        <v>608580.76266467175</v>
      </c>
      <c r="AE196" s="6">
        <f t="shared" si="47"/>
        <v>-1658.5054759057384</v>
      </c>
      <c r="AF196" s="6">
        <f t="shared" si="48"/>
        <v>2213.0230771069182</v>
      </c>
      <c r="AG196" s="6">
        <f>SUM($AE$5:AE196)-SUM($AF$5:AF196)</f>
        <v>-538853.30722290347</v>
      </c>
    </row>
    <row r="197" spans="2:33" x14ac:dyDescent="0.25">
      <c r="B197" s="2">
        <v>44068</v>
      </c>
      <c r="C197">
        <v>1429</v>
      </c>
      <c r="D197">
        <v>260</v>
      </c>
      <c r="E197">
        <v>8</v>
      </c>
      <c r="F197" s="8">
        <v>19</v>
      </c>
      <c r="G197">
        <f t="shared" ref="G197:G201" si="53">C197-D197</f>
        <v>1169</v>
      </c>
      <c r="H197">
        <f t="shared" si="44"/>
        <v>14</v>
      </c>
      <c r="AA197" s="2">
        <f t="shared" si="51"/>
        <v>44266</v>
      </c>
      <c r="AB197" s="6">
        <f t="shared" si="45"/>
        <v>67289.885265629564</v>
      </c>
      <c r="AC197" s="6">
        <f t="shared" si="46"/>
        <v>69173.741545284065</v>
      </c>
      <c r="AD197" s="6">
        <f t="shared" si="52"/>
        <v>610742.96747185709</v>
      </c>
      <c r="AE197" s="6">
        <f t="shared" si="47"/>
        <v>-1625.7894985957682</v>
      </c>
      <c r="AF197" s="6">
        <f t="shared" si="48"/>
        <v>2162.2048071853351</v>
      </c>
      <c r="AG197" s="6">
        <f>SUM($AE$5:AE197)-SUM($AF$5:AF197)</f>
        <v>-542641.30152868456</v>
      </c>
    </row>
    <row r="198" spans="2:33" x14ac:dyDescent="0.25">
      <c r="B198" s="2">
        <v>44069</v>
      </c>
      <c r="C198">
        <v>1436</v>
      </c>
      <c r="D198">
        <v>267</v>
      </c>
      <c r="E198">
        <v>7</v>
      </c>
      <c r="F198" s="8">
        <v>19</v>
      </c>
      <c r="G198">
        <f t="shared" si="53"/>
        <v>1169</v>
      </c>
      <c r="H198">
        <f t="shared" ref="H198:H201" si="54">G198-G197</f>
        <v>0</v>
      </c>
      <c r="AA198" s="2">
        <f t="shared" si="51"/>
        <v>44267</v>
      </c>
      <c r="AB198" s="6">
        <f t="shared" ref="AB198:AB217" si="55">AB197-AB197*AC197*infection_rate</f>
        <v>66721.100239114574</v>
      </c>
      <c r="AC198" s="6">
        <f t="shared" ref="AC198:AC217" si="56">AC197+AB197*AC197*infection_rate-removal_rate*AC197</f>
        <v>67580.321764613735</v>
      </c>
      <c r="AD198" s="6">
        <f t="shared" si="52"/>
        <v>612855.3658086583</v>
      </c>
      <c r="AE198" s="6">
        <f t="shared" si="47"/>
        <v>-1593.4197806703305</v>
      </c>
      <c r="AF198" s="6">
        <f t="shared" si="48"/>
        <v>2112.3983368012123</v>
      </c>
      <c r="AG198" s="6">
        <f>SUM($AE$5:AE198)-SUM($AF$5:AF198)</f>
        <v>-546347.11964615621</v>
      </c>
    </row>
    <row r="199" spans="2:33" x14ac:dyDescent="0.25">
      <c r="B199" s="2">
        <v>44070</v>
      </c>
      <c r="C199">
        <v>1447</v>
      </c>
      <c r="D199">
        <v>238</v>
      </c>
      <c r="E199">
        <v>11</v>
      </c>
      <c r="F199" s="8">
        <v>19</v>
      </c>
      <c r="G199">
        <f t="shared" si="53"/>
        <v>1209</v>
      </c>
      <c r="H199">
        <f t="shared" si="54"/>
        <v>40</v>
      </c>
      <c r="AA199" s="2">
        <f t="shared" si="51"/>
        <v>44268</v>
      </c>
      <c r="AB199" s="6">
        <f t="shared" si="55"/>
        <v>66170.114250964369</v>
      </c>
      <c r="AC199" s="6">
        <f t="shared" si="56"/>
        <v>66018.909415962669</v>
      </c>
      <c r="AD199" s="6">
        <f t="shared" si="52"/>
        <v>614918.95815042686</v>
      </c>
      <c r="AE199" s="6">
        <f t="shared" ref="AE199:AE217" si="57">AC199-AC198</f>
        <v>-1561.4123486510653</v>
      </c>
      <c r="AF199" s="6">
        <f t="shared" ref="AF199:AF217" si="58">AD199-AD198</f>
        <v>2063.5923417685553</v>
      </c>
      <c r="AG199" s="6">
        <f>SUM($AE$5:AE199)-SUM($AF$5:AF199)</f>
        <v>-549972.12433657574</v>
      </c>
    </row>
    <row r="200" spans="2:33" x14ac:dyDescent="0.25">
      <c r="B200" s="2">
        <v>44071</v>
      </c>
      <c r="C200">
        <v>1455</v>
      </c>
      <c r="D200">
        <v>240</v>
      </c>
      <c r="E200">
        <v>8</v>
      </c>
      <c r="F200" s="8">
        <v>19</v>
      </c>
      <c r="G200">
        <f t="shared" si="53"/>
        <v>1215</v>
      </c>
      <c r="H200">
        <f t="shared" si="54"/>
        <v>6</v>
      </c>
      <c r="AA200" s="2">
        <f t="shared" si="51"/>
        <v>44269</v>
      </c>
      <c r="AB200" s="6">
        <f t="shared" si="55"/>
        <v>65636.303482441683</v>
      </c>
      <c r="AC200" s="6">
        <f t="shared" si="56"/>
        <v>64489.127842716785</v>
      </c>
      <c r="AD200" s="6">
        <f t="shared" si="52"/>
        <v>616934.73319913412</v>
      </c>
      <c r="AE200" s="6">
        <f t="shared" si="57"/>
        <v>-1529.7815732458839</v>
      </c>
      <c r="AF200" s="6">
        <f t="shared" si="58"/>
        <v>2015.7750487072626</v>
      </c>
      <c r="AG200" s="6">
        <f>SUM($AE$5:AE200)-SUM($AF$5:AF200)</f>
        <v>-553517.68095852889</v>
      </c>
    </row>
    <row r="201" spans="2:33" x14ac:dyDescent="0.25">
      <c r="B201" s="2">
        <v>44072</v>
      </c>
      <c r="C201">
        <v>1462</v>
      </c>
      <c r="D201">
        <v>247</v>
      </c>
      <c r="E201">
        <v>7</v>
      </c>
      <c r="F201" s="8">
        <v>19</v>
      </c>
      <c r="G201">
        <f t="shared" si="53"/>
        <v>1215</v>
      </c>
      <c r="H201">
        <f t="shared" si="54"/>
        <v>0</v>
      </c>
      <c r="AA201" s="2">
        <f t="shared" si="51"/>
        <v>44270</v>
      </c>
      <c r="AB201" s="6">
        <f t="shared" si="55"/>
        <v>65119.068704800957</v>
      </c>
      <c r="AC201" s="6">
        <f t="shared" si="56"/>
        <v>62990.587571650212</v>
      </c>
      <c r="AD201" s="6">
        <f t="shared" si="52"/>
        <v>618903.66748275515</v>
      </c>
      <c r="AE201" s="6">
        <f t="shared" si="57"/>
        <v>-1498.540271066573</v>
      </c>
      <c r="AF201" s="6">
        <f t="shared" si="58"/>
        <v>1968.9342836210271</v>
      </c>
      <c r="AG201" s="6">
        <f>SUM($AE$5:AE201)-SUM($AF$5:AF201)</f>
        <v>-556985.15551321651</v>
      </c>
    </row>
    <row r="202" spans="2:33" x14ac:dyDescent="0.25">
      <c r="B202" s="2">
        <v>44073</v>
      </c>
      <c r="C202">
        <v>1469</v>
      </c>
      <c r="D202">
        <v>229</v>
      </c>
      <c r="E202">
        <v>7</v>
      </c>
      <c r="F202" s="8">
        <v>19</v>
      </c>
      <c r="G202">
        <f t="shared" ref="G202:G265" si="59">C202-D202</f>
        <v>1240</v>
      </c>
      <c r="H202">
        <f t="shared" ref="H202:H265" si="60">G202-G201</f>
        <v>25</v>
      </c>
      <c r="AA202" s="2">
        <f t="shared" si="51"/>
        <v>44271</v>
      </c>
      <c r="AB202" s="6">
        <f t="shared" si="55"/>
        <v>64617.834222503196</v>
      </c>
      <c r="AC202" s="6">
        <f t="shared" si="56"/>
        <v>61522.887770326946</v>
      </c>
      <c r="AD202" s="6">
        <f t="shared" si="52"/>
        <v>620826.72500020696</v>
      </c>
      <c r="AE202" s="6">
        <f t="shared" si="57"/>
        <v>-1467.699801323266</v>
      </c>
      <c r="AF202" s="6">
        <f t="shared" si="58"/>
        <v>1923.0575174518162</v>
      </c>
      <c r="AG202" s="6">
        <f>SUM($AE$5:AE202)-SUM($AF$5:AF202)</f>
        <v>-560375.91283199156</v>
      </c>
    </row>
    <row r="203" spans="2:33" x14ac:dyDescent="0.25">
      <c r="B203" s="2">
        <v>44074</v>
      </c>
      <c r="C203">
        <v>1487</v>
      </c>
      <c r="D203">
        <v>228</v>
      </c>
      <c r="E203">
        <v>18</v>
      </c>
      <c r="F203" s="8">
        <v>19</v>
      </c>
      <c r="G203">
        <f t="shared" si="59"/>
        <v>1259</v>
      </c>
      <c r="H203">
        <f t="shared" si="60"/>
        <v>19</v>
      </c>
      <c r="AA203" s="2">
        <f t="shared" si="51"/>
        <v>44272</v>
      </c>
      <c r="AB203" s="6">
        <f t="shared" si="55"/>
        <v>64132.04686272244</v>
      </c>
      <c r="AC203" s="6">
        <f t="shared" si="56"/>
        <v>60085.617612655937</v>
      </c>
      <c r="AD203" s="6">
        <f t="shared" si="52"/>
        <v>622704.85690897086</v>
      </c>
      <c r="AE203" s="6">
        <f t="shared" si="57"/>
        <v>-1437.2701576710097</v>
      </c>
      <c r="AF203" s="6">
        <f t="shared" si="58"/>
        <v>1878.1319087638985</v>
      </c>
      <c r="AG203" s="6">
        <f>SUM($AE$5:AE203)-SUM($AF$5:AF203)</f>
        <v>-563691.31489842653</v>
      </c>
    </row>
    <row r="204" spans="2:33" x14ac:dyDescent="0.25">
      <c r="B204" s="2">
        <v>44075</v>
      </c>
      <c r="C204">
        <v>1510</v>
      </c>
      <c r="D204">
        <v>238</v>
      </c>
      <c r="E204">
        <v>23</v>
      </c>
      <c r="F204" s="8">
        <v>19</v>
      </c>
      <c r="G204">
        <f t="shared" si="59"/>
        <v>1272</v>
      </c>
      <c r="H204">
        <f t="shared" si="60"/>
        <v>13</v>
      </c>
      <c r="AA204" s="2">
        <f t="shared" si="51"/>
        <v>44273</v>
      </c>
      <c r="AB204" s="6">
        <f t="shared" si="55"/>
        <v>63661.175009343046</v>
      </c>
      <c r="AC204" s="6">
        <f t="shared" si="56"/>
        <v>58678.357557271454</v>
      </c>
      <c r="AD204" s="6">
        <f t="shared" si="52"/>
        <v>624539.00125267403</v>
      </c>
      <c r="AE204" s="6">
        <f t="shared" si="57"/>
        <v>-1407.2600553844823</v>
      </c>
      <c r="AF204" s="6">
        <f t="shared" si="58"/>
        <v>1834.1443437031703</v>
      </c>
      <c r="AG204" s="6">
        <f>SUM($AE$5:AE204)-SUM($AF$5:AF204)</f>
        <v>-566932.71929751418</v>
      </c>
    </row>
    <row r="205" spans="2:33" x14ac:dyDescent="0.25">
      <c r="B205" s="2">
        <v>44076</v>
      </c>
      <c r="C205">
        <v>1548</v>
      </c>
      <c r="D205">
        <v>259</v>
      </c>
      <c r="E205">
        <v>38</v>
      </c>
      <c r="F205" s="8">
        <v>19</v>
      </c>
      <c r="G205">
        <f t="shared" si="59"/>
        <v>1289</v>
      </c>
      <c r="H205">
        <f t="shared" si="60"/>
        <v>17</v>
      </c>
      <c r="AA205" s="2">
        <f t="shared" si="51"/>
        <v>44274</v>
      </c>
      <c r="AB205" s="6">
        <f t="shared" si="55"/>
        <v>63204.707679678919</v>
      </c>
      <c r="AC205" s="6">
        <f t="shared" si="56"/>
        <v>57300.68054323236</v>
      </c>
      <c r="AD205" s="6">
        <f t="shared" si="52"/>
        <v>626330.08272604586</v>
      </c>
      <c r="AE205" s="6">
        <f t="shared" si="57"/>
        <v>-1377.6770140390945</v>
      </c>
      <c r="AF205" s="6">
        <f t="shared" si="58"/>
        <v>1791.0814733718289</v>
      </c>
      <c r="AG205" s="6">
        <f>SUM($AE$5:AE205)-SUM($AF$5:AF205)</f>
        <v>-570101.47778492514</v>
      </c>
    </row>
    <row r="206" spans="2:33" x14ac:dyDescent="0.25">
      <c r="B206" s="2">
        <v>44077</v>
      </c>
      <c r="C206">
        <v>1568</v>
      </c>
      <c r="D206">
        <v>270</v>
      </c>
      <c r="E206">
        <v>20</v>
      </c>
      <c r="F206" s="8">
        <v>19</v>
      </c>
      <c r="G206">
        <f t="shared" si="59"/>
        <v>1298</v>
      </c>
      <c r="H206">
        <f t="shared" si="60"/>
        <v>9</v>
      </c>
      <c r="AA206" s="2">
        <f t="shared" si="51"/>
        <v>44275</v>
      </c>
      <c r="AB206" s="6">
        <f t="shared" si="55"/>
        <v>62762.153642182631</v>
      </c>
      <c r="AC206" s="6">
        <f t="shared" si="56"/>
        <v>55952.153107356848</v>
      </c>
      <c r="AD206" s="6">
        <f t="shared" si="52"/>
        <v>628079.01247479883</v>
      </c>
      <c r="AE206" s="6">
        <f t="shared" si="57"/>
        <v>-1348.5274358755123</v>
      </c>
      <c r="AF206" s="6">
        <f t="shared" si="58"/>
        <v>1748.9297487529693</v>
      </c>
      <c r="AG206" s="6">
        <f>SUM($AE$5:AE206)-SUM($AF$5:AF206)</f>
        <v>-573198.93496955361</v>
      </c>
    </row>
    <row r="207" spans="2:33" x14ac:dyDescent="0.25">
      <c r="B207" s="2">
        <v>44078</v>
      </c>
      <c r="C207">
        <v>1596</v>
      </c>
      <c r="D207">
        <v>283</v>
      </c>
      <c r="E207">
        <v>28</v>
      </c>
      <c r="F207" s="8">
        <v>19</v>
      </c>
      <c r="G207">
        <f t="shared" si="59"/>
        <v>1313</v>
      </c>
      <c r="H207">
        <f t="shared" si="60"/>
        <v>15</v>
      </c>
      <c r="AA207" s="2">
        <f t="shared" si="51"/>
        <v>44276</v>
      </c>
      <c r="AB207" s="6">
        <f t="shared" si="55"/>
        <v>62333.040573453552</v>
      </c>
      <c r="AC207" s="6">
        <f t="shared" si="56"/>
        <v>54632.336427332964</v>
      </c>
      <c r="AD207" s="6">
        <f t="shared" si="52"/>
        <v>629786.68792811537</v>
      </c>
      <c r="AE207" s="6">
        <f t="shared" si="57"/>
        <v>-1319.8166800238832</v>
      </c>
      <c r="AF207" s="6">
        <f t="shared" si="58"/>
        <v>1707.6754533165367</v>
      </c>
      <c r="AG207" s="6">
        <f>SUM($AE$5:AE207)-SUM($AF$5:AF207)</f>
        <v>-576226.42710289394</v>
      </c>
    </row>
    <row r="208" spans="2:33" x14ac:dyDescent="0.25">
      <c r="B208" s="2">
        <v>44079</v>
      </c>
      <c r="C208">
        <v>1621</v>
      </c>
      <c r="D208">
        <v>300</v>
      </c>
      <c r="E208">
        <v>25</v>
      </c>
      <c r="F208" s="8">
        <v>19</v>
      </c>
      <c r="G208">
        <f t="shared" si="59"/>
        <v>1321</v>
      </c>
      <c r="H208">
        <f t="shared" si="60"/>
        <v>8</v>
      </c>
      <c r="AA208" s="2">
        <f t="shared" si="51"/>
        <v>44277</v>
      </c>
      <c r="AB208" s="6">
        <f t="shared" si="55"/>
        <v>61916.914252898598</v>
      </c>
      <c r="AC208" s="6">
        <f t="shared" si="56"/>
        <v>53340.787294571368</v>
      </c>
      <c r="AD208" s="6">
        <f t="shared" si="52"/>
        <v>631453.99266154331</v>
      </c>
      <c r="AE208" s="6">
        <f t="shared" si="57"/>
        <v>-1291.5491327615964</v>
      </c>
      <c r="AF208" s="6">
        <f t="shared" si="58"/>
        <v>1667.3047334279399</v>
      </c>
      <c r="AG208" s="6">
        <f>SUM($AE$5:AE208)-SUM($AF$5:AF208)</f>
        <v>-579185.28096908354</v>
      </c>
    </row>
    <row r="209" spans="2:33" x14ac:dyDescent="0.25">
      <c r="B209" s="2">
        <v>44080</v>
      </c>
      <c r="C209">
        <v>1650</v>
      </c>
      <c r="D209">
        <v>321</v>
      </c>
      <c r="E209">
        <v>29</v>
      </c>
      <c r="F209" s="8">
        <v>19</v>
      </c>
      <c r="G209">
        <f t="shared" si="59"/>
        <v>1329</v>
      </c>
      <c r="H209">
        <f t="shared" si="60"/>
        <v>8</v>
      </c>
      <c r="AA209" s="2">
        <f t="shared" ref="AA209:AA217" si="61">AA208+1</f>
        <v>44278</v>
      </c>
      <c r="AB209" s="6">
        <f t="shared" si="55"/>
        <v>61513.337793446299</v>
      </c>
      <c r="AC209" s="6">
        <f t="shared" si="56"/>
        <v>52077.059020595741</v>
      </c>
      <c r="AD209" s="6">
        <f t="shared" ref="AD209:AD217" si="62">AD208+AC209*removal_rate</f>
        <v>633081.79628822289</v>
      </c>
      <c r="AE209" s="6">
        <f t="shared" si="57"/>
        <v>-1263.7282739756265</v>
      </c>
      <c r="AF209" s="6">
        <f t="shared" si="58"/>
        <v>1627.8036266795825</v>
      </c>
      <c r="AG209" s="6">
        <f>SUM($AE$5:AE209)-SUM($AF$5:AF209)</f>
        <v>-582076.81286973879</v>
      </c>
    </row>
    <row r="210" spans="2:33" x14ac:dyDescent="0.25">
      <c r="B210" s="2">
        <v>44081</v>
      </c>
      <c r="C210">
        <v>1684</v>
      </c>
      <c r="D210">
        <v>350</v>
      </c>
      <c r="E210">
        <v>34</v>
      </c>
      <c r="F210" s="8">
        <v>19</v>
      </c>
      <c r="G210">
        <f t="shared" si="59"/>
        <v>1334</v>
      </c>
      <c r="H210">
        <f t="shared" si="60"/>
        <v>5</v>
      </c>
      <c r="AA210" s="2">
        <f t="shared" si="61"/>
        <v>44279</v>
      </c>
      <c r="AB210" s="6">
        <f t="shared" si="55"/>
        <v>61121.890906763721</v>
      </c>
      <c r="AC210" s="6">
        <f t="shared" si="56"/>
        <v>50840.702280598794</v>
      </c>
      <c r="AD210" s="6">
        <f t="shared" si="62"/>
        <v>634670.95437648136</v>
      </c>
      <c r="AE210" s="6">
        <f t="shared" si="57"/>
        <v>-1236.356739996947</v>
      </c>
      <c r="AF210" s="6">
        <f t="shared" si="58"/>
        <v>1589.1580882584676</v>
      </c>
      <c r="AG210" s="6">
        <f>SUM($AE$5:AE210)-SUM($AF$5:AF210)</f>
        <v>-584902.32769799419</v>
      </c>
    </row>
    <row r="211" spans="2:33" x14ac:dyDescent="0.25">
      <c r="B211" s="2">
        <v>44082</v>
      </c>
      <c r="C211">
        <v>1729</v>
      </c>
      <c r="D211">
        <v>389</v>
      </c>
      <c r="E211">
        <v>45</v>
      </c>
      <c r="F211" s="8">
        <v>19</v>
      </c>
      <c r="G211">
        <f t="shared" si="59"/>
        <v>1340</v>
      </c>
      <c r="H211">
        <f t="shared" si="60"/>
        <v>6</v>
      </c>
      <c r="AA211" s="2">
        <f t="shared" si="61"/>
        <v>44280</v>
      </c>
      <c r="AB211" s="6">
        <f t="shared" si="55"/>
        <v>60742.169201476012</v>
      </c>
      <c r="AC211" s="6">
        <f t="shared" si="56"/>
        <v>49631.265897628044</v>
      </c>
      <c r="AD211" s="6">
        <f t="shared" si="62"/>
        <v>636222.3083919395</v>
      </c>
      <c r="AE211" s="6">
        <f t="shared" si="57"/>
        <v>-1209.4363829707509</v>
      </c>
      <c r="AF211" s="6">
        <f t="shared" si="58"/>
        <v>1551.3540154581424</v>
      </c>
      <c r="AG211" s="6">
        <f>SUM($AE$5:AE211)-SUM($AF$5:AF211)</f>
        <v>-587663.11809642299</v>
      </c>
    </row>
    <row r="212" spans="2:33" x14ac:dyDescent="0.25">
      <c r="B212" s="2">
        <v>44083</v>
      </c>
      <c r="C212">
        <v>1773</v>
      </c>
      <c r="D212">
        <v>429</v>
      </c>
      <c r="E212">
        <v>44</v>
      </c>
      <c r="F212" s="8">
        <v>19</v>
      </c>
      <c r="G212">
        <f t="shared" si="59"/>
        <v>1344</v>
      </c>
      <c r="H212">
        <f t="shared" si="60"/>
        <v>4</v>
      </c>
      <c r="AA212" s="2">
        <f t="shared" si="61"/>
        <v>44281</v>
      </c>
      <c r="AB212" s="6">
        <f t="shared" si="55"/>
        <v>60373.783512939364</v>
      </c>
      <c r="AC212" s="6">
        <f t="shared" si="56"/>
        <v>48448.297570706491</v>
      </c>
      <c r="AD212" s="6">
        <f t="shared" si="62"/>
        <v>637736.68566237739</v>
      </c>
      <c r="AE212" s="6">
        <f t="shared" si="57"/>
        <v>-1182.9683269215529</v>
      </c>
      <c r="AF212" s="6">
        <f t="shared" si="58"/>
        <v>1514.3772704378935</v>
      </c>
      <c r="AG212" s="6">
        <f>SUM($AE$5:AE212)-SUM($AF$5:AF212)</f>
        <v>-590360.46369378245</v>
      </c>
    </row>
    <row r="213" spans="2:33" x14ac:dyDescent="0.25">
      <c r="B213" s="2">
        <v>44084</v>
      </c>
      <c r="C213">
        <v>1830</v>
      </c>
      <c r="D213">
        <v>477</v>
      </c>
      <c r="E213">
        <v>57</v>
      </c>
      <c r="F213" s="8">
        <v>19</v>
      </c>
      <c r="G213">
        <f t="shared" si="59"/>
        <v>1353</v>
      </c>
      <c r="H213">
        <f t="shared" si="60"/>
        <v>9</v>
      </c>
      <c r="AA213" s="2">
        <f t="shared" si="61"/>
        <v>44282</v>
      </c>
      <c r="AB213" s="6">
        <f t="shared" si="55"/>
        <v>60016.359263169499</v>
      </c>
      <c r="AC213" s="6">
        <f t="shared" si="56"/>
        <v>47291.344550038419</v>
      </c>
      <c r="AD213" s="6">
        <f t="shared" si="62"/>
        <v>639214.89936370519</v>
      </c>
      <c r="AE213" s="6">
        <f t="shared" si="57"/>
        <v>-1156.953020668072</v>
      </c>
      <c r="AF213" s="6">
        <f t="shared" si="58"/>
        <v>1478.213701327797</v>
      </c>
      <c r="AG213" s="6">
        <f>SUM($AE$5:AE213)-SUM($AF$5:AF213)</f>
        <v>-592995.63041577837</v>
      </c>
    </row>
    <row r="214" spans="2:33" x14ac:dyDescent="0.25">
      <c r="B214" s="2">
        <v>44085</v>
      </c>
      <c r="C214">
        <v>1917</v>
      </c>
      <c r="D214">
        <v>544</v>
      </c>
      <c r="E214">
        <v>87</v>
      </c>
      <c r="F214" s="8">
        <v>19</v>
      </c>
      <c r="G214">
        <f t="shared" si="59"/>
        <v>1373</v>
      </c>
      <c r="H214">
        <f t="shared" si="60"/>
        <v>20</v>
      </c>
      <c r="AA214" s="2">
        <f t="shared" si="61"/>
        <v>44283</v>
      </c>
      <c r="AB214" s="6">
        <f t="shared" si="55"/>
        <v>59669.535849579195</v>
      </c>
      <c r="AC214" s="6">
        <f t="shared" si="56"/>
        <v>46159.954262300875</v>
      </c>
      <c r="AD214" s="6">
        <f t="shared" si="62"/>
        <v>640657.74852547946</v>
      </c>
      <c r="AE214" s="6">
        <f t="shared" si="57"/>
        <v>-1131.390287737544</v>
      </c>
      <c r="AF214" s="6">
        <f t="shared" si="58"/>
        <v>1442.8491617742693</v>
      </c>
      <c r="AG214" s="6">
        <f>SUM($AE$5:AE214)-SUM($AF$5:AF214)</f>
        <v>-595569.86986529012</v>
      </c>
    </row>
    <row r="215" spans="2:33" x14ac:dyDescent="0.25">
      <c r="B215" s="2">
        <v>44086</v>
      </c>
      <c r="C215">
        <v>2075</v>
      </c>
      <c r="D215">
        <v>693</v>
      </c>
      <c r="E215">
        <v>158</v>
      </c>
      <c r="F215" s="8">
        <v>19</v>
      </c>
      <c r="G215">
        <f t="shared" si="59"/>
        <v>1382</v>
      </c>
      <c r="H215">
        <f t="shared" si="60"/>
        <v>9</v>
      </c>
      <c r="AA215" s="2">
        <f t="shared" si="61"/>
        <v>44284</v>
      </c>
      <c r="AB215" s="6">
        <f t="shared" si="55"/>
        <v>59332.966061229439</v>
      </c>
      <c r="AC215" s="6">
        <f t="shared" si="56"/>
        <v>45053.674888876383</v>
      </c>
      <c r="AD215" s="6">
        <f t="shared" si="62"/>
        <v>642066.01805449312</v>
      </c>
      <c r="AE215" s="6">
        <f t="shared" si="57"/>
        <v>-1106.2793734244915</v>
      </c>
      <c r="AF215" s="6">
        <f t="shared" si="58"/>
        <v>1408.2695290136617</v>
      </c>
      <c r="AG215" s="6">
        <f>SUM($AE$5:AE215)-SUM($AF$5:AF215)</f>
        <v>-598084.41876772838</v>
      </c>
    </row>
    <row r="216" spans="2:33" x14ac:dyDescent="0.25">
      <c r="B216" s="2">
        <v>44087</v>
      </c>
      <c r="C216">
        <v>2227</v>
      </c>
      <c r="D216">
        <v>839</v>
      </c>
      <c r="E216">
        <v>152</v>
      </c>
      <c r="F216" s="8">
        <v>19</v>
      </c>
      <c r="G216">
        <f t="shared" si="59"/>
        <v>1388</v>
      </c>
      <c r="H216">
        <f t="shared" si="60"/>
        <v>6</v>
      </c>
      <c r="AA216" s="2">
        <f t="shared" si="61"/>
        <v>44285</v>
      </c>
      <c r="AB216" s="6">
        <f t="shared" si="55"/>
        <v>59006.315521349279</v>
      </c>
      <c r="AC216" s="6">
        <f t="shared" si="56"/>
        <v>43972.055899742838</v>
      </c>
      <c r="AD216" s="6">
        <f t="shared" si="62"/>
        <v>643440.47877505433</v>
      </c>
      <c r="AE216" s="6">
        <f t="shared" si="57"/>
        <v>-1081.6189891335453</v>
      </c>
      <c r="AF216" s="6">
        <f t="shared" si="58"/>
        <v>1374.4607205612119</v>
      </c>
      <c r="AG216" s="6">
        <f>SUM($AE$5:AE216)-SUM($AF$5:AF216)</f>
        <v>-600540.4984774231</v>
      </c>
    </row>
    <row r="217" spans="2:33" x14ac:dyDescent="0.25">
      <c r="B217" s="2">
        <v>44088</v>
      </c>
      <c r="C217">
        <v>2392</v>
      </c>
      <c r="D217">
        <v>1004</v>
      </c>
      <c r="E217">
        <v>165</v>
      </c>
      <c r="F217" s="8">
        <v>19</v>
      </c>
      <c r="G217">
        <f t="shared" si="59"/>
        <v>1388</v>
      </c>
      <c r="H217">
        <f t="shared" si="60"/>
        <v>0</v>
      </c>
      <c r="AA217" s="2">
        <f t="shared" si="61"/>
        <v>44286</v>
      </c>
      <c r="AB217" s="6">
        <f t="shared" si="55"/>
        <v>58689.262154929245</v>
      </c>
      <c r="AC217" s="6">
        <f t="shared" si="56"/>
        <v>42914.648545601667</v>
      </c>
      <c r="AD217" s="6">
        <f t="shared" si="62"/>
        <v>644781.88748464722</v>
      </c>
      <c r="AE217" s="6">
        <f t="shared" si="57"/>
        <v>-1057.4073541411708</v>
      </c>
      <c r="AF217" s="6">
        <f t="shared" si="58"/>
        <v>1341.4087095928844</v>
      </c>
      <c r="AG217" s="6">
        <f>SUM($AE$5:AE217)-SUM($AF$5:AF217)</f>
        <v>-602939.3145411571</v>
      </c>
    </row>
    <row r="218" spans="2:33" x14ac:dyDescent="0.25">
      <c r="B218" s="2">
        <v>44089</v>
      </c>
      <c r="C218">
        <v>2562</v>
      </c>
      <c r="D218">
        <v>1174</v>
      </c>
      <c r="E218">
        <v>170</v>
      </c>
      <c r="F218" s="8">
        <v>19</v>
      </c>
      <c r="G218">
        <f t="shared" si="59"/>
        <v>1388</v>
      </c>
      <c r="H218">
        <f t="shared" si="60"/>
        <v>0</v>
      </c>
      <c r="AA218" s="2"/>
      <c r="AB218" s="6"/>
      <c r="AC218" s="6"/>
      <c r="AD218" s="6"/>
      <c r="AE218" s="6"/>
      <c r="AF218" s="6"/>
      <c r="AG218" s="6"/>
    </row>
    <row r="219" spans="2:33" x14ac:dyDescent="0.25">
      <c r="B219" s="2">
        <v>44090</v>
      </c>
      <c r="C219">
        <v>2758</v>
      </c>
      <c r="D219">
        <v>1327</v>
      </c>
      <c r="E219">
        <v>196</v>
      </c>
      <c r="F219" s="8">
        <v>19</v>
      </c>
      <c r="G219">
        <f t="shared" si="59"/>
        <v>1431</v>
      </c>
      <c r="H219">
        <f t="shared" si="60"/>
        <v>43</v>
      </c>
      <c r="AA219" s="2"/>
      <c r="AB219" s="6"/>
      <c r="AC219" s="6"/>
      <c r="AD219" s="6"/>
      <c r="AE219" s="6"/>
      <c r="AF219" s="6"/>
      <c r="AG219" s="6"/>
    </row>
    <row r="220" spans="2:33" x14ac:dyDescent="0.25">
      <c r="B220" s="2">
        <v>44091</v>
      </c>
      <c r="C220">
        <v>2937</v>
      </c>
      <c r="D220">
        <v>1496</v>
      </c>
      <c r="E220">
        <v>179</v>
      </c>
      <c r="F220" s="8">
        <v>19</v>
      </c>
      <c r="G220">
        <f t="shared" si="59"/>
        <v>1441</v>
      </c>
      <c r="H220">
        <f t="shared" si="60"/>
        <v>10</v>
      </c>
      <c r="AA220" s="2"/>
      <c r="AB220" s="6"/>
      <c r="AC220" s="6"/>
      <c r="AD220" s="6"/>
      <c r="AE220" s="6"/>
      <c r="AF220" s="6"/>
      <c r="AG220" s="6"/>
    </row>
    <row r="221" spans="2:33" x14ac:dyDescent="0.25">
      <c r="B221" s="2">
        <v>44092</v>
      </c>
      <c r="C221">
        <v>3119</v>
      </c>
      <c r="D221">
        <v>1665</v>
      </c>
      <c r="E221">
        <v>182</v>
      </c>
      <c r="F221" s="8">
        <v>19</v>
      </c>
      <c r="G221">
        <f t="shared" si="59"/>
        <v>1454</v>
      </c>
      <c r="H221">
        <f t="shared" si="60"/>
        <v>13</v>
      </c>
      <c r="AA221" s="2"/>
      <c r="AB221" s="6"/>
      <c r="AC221" s="6"/>
      <c r="AD221" s="6"/>
      <c r="AE221" s="6"/>
      <c r="AF221" s="6"/>
      <c r="AG221" s="6"/>
    </row>
    <row r="222" spans="2:33" x14ac:dyDescent="0.25">
      <c r="B222" s="2">
        <v>44093</v>
      </c>
      <c r="C222">
        <v>3306</v>
      </c>
      <c r="D222">
        <v>1806</v>
      </c>
      <c r="E222">
        <v>187</v>
      </c>
      <c r="F222" s="8">
        <v>19</v>
      </c>
      <c r="G222">
        <f t="shared" si="59"/>
        <v>1500</v>
      </c>
      <c r="H222">
        <f t="shared" si="60"/>
        <v>46</v>
      </c>
      <c r="AA222" s="2"/>
      <c r="AB222" s="6"/>
      <c r="AC222" s="6"/>
      <c r="AD222" s="6"/>
      <c r="AE222" s="6"/>
      <c r="AF222" s="6"/>
      <c r="AG222" s="6"/>
    </row>
    <row r="223" spans="2:33" x14ac:dyDescent="0.25">
      <c r="B223" s="2">
        <v>44094</v>
      </c>
      <c r="C223">
        <v>3502</v>
      </c>
      <c r="D223">
        <v>1989</v>
      </c>
      <c r="E223">
        <v>196</v>
      </c>
      <c r="F223" s="8">
        <v>19</v>
      </c>
      <c r="G223">
        <f t="shared" si="59"/>
        <v>1513</v>
      </c>
      <c r="H223">
        <f t="shared" si="60"/>
        <v>13</v>
      </c>
      <c r="AA223" s="2"/>
      <c r="AB223" s="6"/>
      <c r="AC223" s="6"/>
      <c r="AD223" s="6"/>
      <c r="AE223" s="6"/>
      <c r="AF223" s="6"/>
      <c r="AG223" s="6"/>
    </row>
    <row r="224" spans="2:33" x14ac:dyDescent="0.25">
      <c r="B224" s="2">
        <v>44095</v>
      </c>
      <c r="C224">
        <v>3695</v>
      </c>
      <c r="D224">
        <v>2141</v>
      </c>
      <c r="E224">
        <v>193</v>
      </c>
      <c r="F224" s="8">
        <v>20</v>
      </c>
      <c r="G224">
        <f t="shared" si="59"/>
        <v>1554</v>
      </c>
      <c r="H224">
        <f t="shared" si="60"/>
        <v>41</v>
      </c>
    </row>
    <row r="225" spans="2:8" x14ac:dyDescent="0.25">
      <c r="B225" s="2">
        <v>44096</v>
      </c>
      <c r="C225">
        <v>3913</v>
      </c>
      <c r="D225">
        <v>2316</v>
      </c>
      <c r="E225">
        <v>218</v>
      </c>
      <c r="F225" s="8">
        <v>23</v>
      </c>
      <c r="G225">
        <f t="shared" si="59"/>
        <v>1597</v>
      </c>
      <c r="H225">
        <f t="shared" si="60"/>
        <v>43</v>
      </c>
    </row>
    <row r="226" spans="2:8" x14ac:dyDescent="0.25">
      <c r="B226" s="2">
        <v>44097</v>
      </c>
      <c r="C226">
        <v>4140</v>
      </c>
      <c r="D226">
        <v>2472</v>
      </c>
      <c r="E226">
        <v>227</v>
      </c>
      <c r="F226" s="8">
        <v>25</v>
      </c>
      <c r="G226">
        <f t="shared" si="59"/>
        <v>1668</v>
      </c>
      <c r="H226">
        <f t="shared" si="60"/>
        <v>71</v>
      </c>
    </row>
    <row r="227" spans="2:8" x14ac:dyDescent="0.25">
      <c r="B227" s="2">
        <v>44098</v>
      </c>
      <c r="C227">
        <v>4399</v>
      </c>
      <c r="D227">
        <v>2668</v>
      </c>
      <c r="E227">
        <v>259</v>
      </c>
      <c r="F227" s="8">
        <v>26</v>
      </c>
      <c r="G227">
        <f t="shared" si="59"/>
        <v>1731</v>
      </c>
      <c r="H227">
        <f t="shared" si="60"/>
        <v>63</v>
      </c>
    </row>
    <row r="228" spans="2:8" x14ac:dyDescent="0.25">
      <c r="B228" s="2">
        <v>44099</v>
      </c>
      <c r="C228">
        <v>4664</v>
      </c>
      <c r="D228">
        <v>2878</v>
      </c>
      <c r="E228">
        <v>265</v>
      </c>
      <c r="F228" s="8">
        <v>27</v>
      </c>
      <c r="G228">
        <f t="shared" si="59"/>
        <v>1786</v>
      </c>
      <c r="H228">
        <f t="shared" si="60"/>
        <v>55</v>
      </c>
    </row>
    <row r="229" spans="2:8" x14ac:dyDescent="0.25">
      <c r="B229" s="2">
        <v>44100</v>
      </c>
      <c r="C229">
        <v>4960</v>
      </c>
      <c r="D229">
        <v>3113</v>
      </c>
      <c r="E229">
        <v>296</v>
      </c>
      <c r="F229" s="8">
        <v>28</v>
      </c>
      <c r="G229">
        <f t="shared" si="59"/>
        <v>1847</v>
      </c>
      <c r="H229">
        <f t="shared" si="60"/>
        <v>61</v>
      </c>
    </row>
    <row r="230" spans="2:8" x14ac:dyDescent="0.25">
      <c r="B230" s="2">
        <v>44101</v>
      </c>
      <c r="C230">
        <v>5254</v>
      </c>
      <c r="D230">
        <v>3320</v>
      </c>
      <c r="E230">
        <v>294</v>
      </c>
      <c r="F230" s="8">
        <v>28</v>
      </c>
      <c r="G230">
        <f t="shared" si="59"/>
        <v>1934</v>
      </c>
      <c r="H230">
        <f t="shared" si="60"/>
        <v>87</v>
      </c>
    </row>
    <row r="231" spans="2:8" x14ac:dyDescent="0.25">
      <c r="B231" s="2">
        <v>44102</v>
      </c>
      <c r="C231">
        <v>5552</v>
      </c>
      <c r="D231">
        <v>3466</v>
      </c>
      <c r="E231">
        <v>298</v>
      </c>
      <c r="F231" s="8">
        <v>32</v>
      </c>
      <c r="G231">
        <f t="shared" si="59"/>
        <v>2086</v>
      </c>
      <c r="H231">
        <f t="shared" si="60"/>
        <v>152</v>
      </c>
    </row>
    <row r="232" spans="2:8" x14ac:dyDescent="0.25">
      <c r="B232" s="2">
        <v>44103</v>
      </c>
      <c r="C232">
        <v>5866</v>
      </c>
      <c r="D232">
        <v>3506</v>
      </c>
      <c r="E232">
        <v>314</v>
      </c>
      <c r="F232" s="8">
        <v>36</v>
      </c>
      <c r="G232">
        <f t="shared" si="59"/>
        <v>2360</v>
      </c>
      <c r="H232">
        <f t="shared" si="60"/>
        <v>274</v>
      </c>
    </row>
    <row r="233" spans="2:8" x14ac:dyDescent="0.25">
      <c r="B233" s="2">
        <v>44104</v>
      </c>
      <c r="C233">
        <v>6192</v>
      </c>
      <c r="D233">
        <v>3033</v>
      </c>
      <c r="E233">
        <v>326</v>
      </c>
      <c r="F233" s="8">
        <v>39</v>
      </c>
      <c r="G233">
        <f t="shared" si="59"/>
        <v>3159</v>
      </c>
      <c r="H233">
        <f t="shared" si="60"/>
        <v>799</v>
      </c>
    </row>
    <row r="234" spans="2:8" x14ac:dyDescent="0.25">
      <c r="B234" s="2">
        <v>44105</v>
      </c>
      <c r="C234">
        <v>6640</v>
      </c>
      <c r="D234">
        <v>3180</v>
      </c>
      <c r="E234">
        <v>448</v>
      </c>
      <c r="F234" s="8">
        <v>41</v>
      </c>
      <c r="G234">
        <f t="shared" si="59"/>
        <v>3460</v>
      </c>
      <c r="H234">
        <f t="shared" si="60"/>
        <v>301</v>
      </c>
    </row>
    <row r="235" spans="2:8" x14ac:dyDescent="0.25">
      <c r="B235" s="2">
        <v>44106</v>
      </c>
      <c r="C235">
        <v>7093</v>
      </c>
      <c r="D235">
        <v>3333</v>
      </c>
      <c r="E235">
        <v>453</v>
      </c>
      <c r="F235" s="8">
        <v>46</v>
      </c>
      <c r="G235">
        <f t="shared" si="59"/>
        <v>3760</v>
      </c>
      <c r="H235">
        <f t="shared" si="60"/>
        <v>300</v>
      </c>
    </row>
    <row r="236" spans="2:8" x14ac:dyDescent="0.25">
      <c r="B236" s="2">
        <v>44107</v>
      </c>
      <c r="C236">
        <v>7564</v>
      </c>
      <c r="D236">
        <v>3524</v>
      </c>
      <c r="E236">
        <v>471</v>
      </c>
      <c r="F236" s="8">
        <v>48</v>
      </c>
      <c r="G236">
        <f t="shared" si="59"/>
        <v>4040</v>
      </c>
      <c r="H236">
        <f t="shared" si="60"/>
        <v>280</v>
      </c>
    </row>
    <row r="237" spans="2:8" x14ac:dyDescent="0.25">
      <c r="B237" s="2">
        <v>44108</v>
      </c>
      <c r="C237">
        <v>8118</v>
      </c>
      <c r="D237">
        <v>3824</v>
      </c>
      <c r="E237">
        <v>554</v>
      </c>
      <c r="F237" s="8">
        <v>50</v>
      </c>
      <c r="G237">
        <f t="shared" si="59"/>
        <v>4294</v>
      </c>
      <c r="H237">
        <f t="shared" si="60"/>
        <v>254</v>
      </c>
    </row>
    <row r="238" spans="2:8" x14ac:dyDescent="0.25">
      <c r="B238" s="2">
        <v>44109</v>
      </c>
      <c r="C238">
        <v>8696</v>
      </c>
      <c r="D238">
        <v>4023</v>
      </c>
      <c r="E238">
        <v>578</v>
      </c>
      <c r="F238" s="8">
        <v>54</v>
      </c>
      <c r="G238">
        <f t="shared" si="59"/>
        <v>4673</v>
      </c>
      <c r="H238">
        <f t="shared" si="60"/>
        <v>379</v>
      </c>
    </row>
    <row r="239" spans="2:8" x14ac:dyDescent="0.25">
      <c r="B239" s="2">
        <v>44110</v>
      </c>
      <c r="C239">
        <v>9245</v>
      </c>
      <c r="D239">
        <v>4300</v>
      </c>
      <c r="E239">
        <v>549</v>
      </c>
      <c r="F239" s="8">
        <v>58</v>
      </c>
      <c r="G239">
        <f t="shared" si="59"/>
        <v>4945</v>
      </c>
      <c r="H239">
        <f t="shared" si="60"/>
        <v>272</v>
      </c>
    </row>
    <row r="240" spans="2:8" x14ac:dyDescent="0.25">
      <c r="B240" s="2">
        <v>44111</v>
      </c>
      <c r="C240">
        <v>9753</v>
      </c>
      <c r="D240">
        <v>4455</v>
      </c>
      <c r="E240">
        <v>508</v>
      </c>
      <c r="F240" s="8">
        <v>63</v>
      </c>
      <c r="G240">
        <f t="shared" si="59"/>
        <v>5298</v>
      </c>
      <c r="H240">
        <f t="shared" si="60"/>
        <v>353</v>
      </c>
    </row>
    <row r="241" spans="2:8" x14ac:dyDescent="0.25">
      <c r="B241" s="2">
        <v>44112</v>
      </c>
      <c r="C241">
        <v>10225</v>
      </c>
      <c r="D241">
        <v>4606</v>
      </c>
      <c r="E241">
        <v>472</v>
      </c>
      <c r="F241" s="8">
        <v>66</v>
      </c>
      <c r="G241">
        <f t="shared" si="59"/>
        <v>5619</v>
      </c>
      <c r="H241">
        <f t="shared" si="60"/>
        <v>321</v>
      </c>
    </row>
    <row r="242" spans="2:8" x14ac:dyDescent="0.25">
      <c r="B242" s="2">
        <v>44113</v>
      </c>
      <c r="C242">
        <v>10752</v>
      </c>
      <c r="D242">
        <v>4814</v>
      </c>
      <c r="E242">
        <v>527</v>
      </c>
      <c r="F242" s="8">
        <v>72</v>
      </c>
      <c r="G242">
        <f t="shared" si="59"/>
        <v>5938</v>
      </c>
      <c r="H242">
        <f t="shared" si="60"/>
        <v>319</v>
      </c>
    </row>
    <row r="243" spans="2:8" x14ac:dyDescent="0.25">
      <c r="B243" s="2">
        <v>44114</v>
      </c>
      <c r="C243">
        <v>11271</v>
      </c>
      <c r="D243">
        <v>5074</v>
      </c>
      <c r="E243">
        <v>519</v>
      </c>
      <c r="F243" s="8">
        <v>78</v>
      </c>
      <c r="G243">
        <f t="shared" si="59"/>
        <v>6197</v>
      </c>
      <c r="H243">
        <f t="shared" si="60"/>
        <v>259</v>
      </c>
    </row>
    <row r="244" spans="2:8" x14ac:dyDescent="0.25">
      <c r="B244" s="2">
        <v>44115</v>
      </c>
      <c r="C244">
        <v>11794</v>
      </c>
      <c r="D244">
        <v>5382</v>
      </c>
      <c r="E244">
        <v>523</v>
      </c>
      <c r="F244" s="8">
        <v>85</v>
      </c>
      <c r="G244">
        <f t="shared" si="59"/>
        <v>6412</v>
      </c>
      <c r="H244">
        <f t="shared" si="60"/>
        <v>215</v>
      </c>
    </row>
    <row r="245" spans="2:8" x14ac:dyDescent="0.25">
      <c r="B245" s="2">
        <v>44116</v>
      </c>
      <c r="C245">
        <v>12272</v>
      </c>
      <c r="D245">
        <v>5641</v>
      </c>
      <c r="E245">
        <v>478</v>
      </c>
      <c r="F245" s="8">
        <v>93</v>
      </c>
      <c r="G245">
        <f t="shared" si="59"/>
        <v>6631</v>
      </c>
      <c r="H245">
        <f t="shared" si="60"/>
        <v>219</v>
      </c>
    </row>
    <row r="246" spans="2:8" x14ac:dyDescent="0.25">
      <c r="B246" s="2">
        <v>44117</v>
      </c>
      <c r="C246">
        <v>12841</v>
      </c>
      <c r="D246">
        <v>5872</v>
      </c>
      <c r="E246">
        <v>569</v>
      </c>
      <c r="F246" s="8">
        <v>102</v>
      </c>
      <c r="G246">
        <f t="shared" si="59"/>
        <v>6969</v>
      </c>
      <c r="H246">
        <f t="shared" si="60"/>
        <v>338</v>
      </c>
    </row>
    <row r="247" spans="2:8" x14ac:dyDescent="0.25">
      <c r="B247" s="2">
        <v>44118</v>
      </c>
      <c r="C247">
        <v>13521</v>
      </c>
      <c r="D247">
        <v>6253</v>
      </c>
      <c r="E247">
        <v>680</v>
      </c>
      <c r="F247" s="8">
        <v>109</v>
      </c>
      <c r="G247">
        <f t="shared" si="59"/>
        <v>7268</v>
      </c>
      <c r="H247">
        <f t="shared" si="60"/>
        <v>299</v>
      </c>
    </row>
    <row r="248" spans="2:8" x14ac:dyDescent="0.25">
      <c r="B248" s="2">
        <v>44119</v>
      </c>
      <c r="C248">
        <v>14440</v>
      </c>
      <c r="D248">
        <v>6960</v>
      </c>
      <c r="E248">
        <v>919</v>
      </c>
      <c r="F248" s="8">
        <v>113</v>
      </c>
      <c r="G248">
        <f t="shared" si="59"/>
        <v>7480</v>
      </c>
      <c r="H248">
        <f t="shared" si="60"/>
        <v>212</v>
      </c>
    </row>
    <row r="249" spans="2:8" x14ac:dyDescent="0.25">
      <c r="B249" s="2">
        <v>44120</v>
      </c>
      <c r="C249">
        <v>15327</v>
      </c>
      <c r="D249">
        <v>7590</v>
      </c>
      <c r="E249">
        <v>887</v>
      </c>
      <c r="F249" s="8">
        <v>124</v>
      </c>
      <c r="G249">
        <f t="shared" si="59"/>
        <v>7737</v>
      </c>
      <c r="H249">
        <f t="shared" si="60"/>
        <v>257</v>
      </c>
    </row>
    <row r="250" spans="2:8" x14ac:dyDescent="0.25">
      <c r="B250" s="2">
        <v>44121</v>
      </c>
      <c r="C250">
        <v>16285</v>
      </c>
      <c r="D250">
        <v>8330</v>
      </c>
      <c r="E250">
        <v>958</v>
      </c>
      <c r="F250" s="8">
        <v>128</v>
      </c>
      <c r="G250">
        <f t="shared" si="59"/>
        <v>7955</v>
      </c>
      <c r="H250">
        <f t="shared" si="60"/>
        <v>218</v>
      </c>
    </row>
    <row r="251" spans="2:8" x14ac:dyDescent="0.25">
      <c r="B251" s="2">
        <v>44122</v>
      </c>
      <c r="C251">
        <v>17477</v>
      </c>
      <c r="D251">
        <v>9281</v>
      </c>
      <c r="E251">
        <v>1192</v>
      </c>
      <c r="F251" s="8">
        <v>136</v>
      </c>
      <c r="G251">
        <f t="shared" si="59"/>
        <v>8196</v>
      </c>
      <c r="H251">
        <f t="shared" si="60"/>
        <v>241</v>
      </c>
    </row>
    <row r="252" spans="2:8" x14ac:dyDescent="0.25">
      <c r="B252" s="2">
        <v>44123</v>
      </c>
      <c r="C252">
        <v>18663</v>
      </c>
      <c r="D252">
        <v>10182</v>
      </c>
      <c r="E252">
        <v>1186</v>
      </c>
      <c r="F252" s="8">
        <v>143</v>
      </c>
      <c r="G252">
        <f t="shared" si="59"/>
        <v>8481</v>
      </c>
      <c r="H252">
        <f t="shared" si="60"/>
        <v>285</v>
      </c>
    </row>
    <row r="253" spans="2:8" x14ac:dyDescent="0.25">
      <c r="B253" s="2">
        <v>44124</v>
      </c>
      <c r="C253">
        <v>19857</v>
      </c>
      <c r="D253">
        <v>11033</v>
      </c>
      <c r="E253">
        <v>1194</v>
      </c>
      <c r="F253" s="8">
        <v>158</v>
      </c>
      <c r="G253">
        <f t="shared" si="59"/>
        <v>8824</v>
      </c>
      <c r="H253">
        <f t="shared" si="60"/>
        <v>343</v>
      </c>
    </row>
    <row r="254" spans="2:8" x14ac:dyDescent="0.25">
      <c r="B254" s="2">
        <v>44125</v>
      </c>
      <c r="C254">
        <v>21208</v>
      </c>
      <c r="D254">
        <v>12033</v>
      </c>
      <c r="E254">
        <v>1351</v>
      </c>
      <c r="F254" s="8">
        <v>172</v>
      </c>
      <c r="G254">
        <f t="shared" si="59"/>
        <v>9175</v>
      </c>
      <c r="H254">
        <f t="shared" si="60"/>
        <v>351</v>
      </c>
    </row>
    <row r="255" spans="2:8" x14ac:dyDescent="0.25">
      <c r="B255" s="2">
        <v>44126</v>
      </c>
      <c r="C255">
        <v>22803</v>
      </c>
      <c r="D255">
        <v>13224</v>
      </c>
      <c r="E255">
        <v>1595</v>
      </c>
      <c r="F255" s="8">
        <v>178</v>
      </c>
      <c r="G255">
        <f t="shared" si="59"/>
        <v>9579</v>
      </c>
      <c r="H255">
        <f t="shared" si="60"/>
        <v>404</v>
      </c>
    </row>
    <row r="256" spans="2:8" x14ac:dyDescent="0.25">
      <c r="B256" s="2">
        <v>44127</v>
      </c>
      <c r="C256">
        <v>24562</v>
      </c>
      <c r="D256">
        <v>14628</v>
      </c>
      <c r="E256">
        <v>1759</v>
      </c>
      <c r="F256" s="8">
        <v>183</v>
      </c>
      <c r="G256">
        <f t="shared" si="59"/>
        <v>9934</v>
      </c>
      <c r="H256">
        <f t="shared" si="60"/>
        <v>355</v>
      </c>
    </row>
    <row r="257" spans="2:8" x14ac:dyDescent="0.25">
      <c r="B257" s="2">
        <v>44128</v>
      </c>
      <c r="C257">
        <v>26503</v>
      </c>
      <c r="D257">
        <v>16147</v>
      </c>
      <c r="E257">
        <v>1941</v>
      </c>
      <c r="F257" s="8">
        <v>193</v>
      </c>
      <c r="G257">
        <f t="shared" si="59"/>
        <v>10356</v>
      </c>
      <c r="H257">
        <f t="shared" si="60"/>
        <v>422</v>
      </c>
    </row>
    <row r="258" spans="2:8" x14ac:dyDescent="0.25">
      <c r="B258" s="2">
        <v>44129</v>
      </c>
      <c r="C258">
        <v>28431</v>
      </c>
      <c r="D258">
        <v>17463</v>
      </c>
      <c r="E258">
        <v>1928</v>
      </c>
      <c r="F258" s="8">
        <v>201</v>
      </c>
      <c r="G258">
        <f t="shared" si="59"/>
        <v>10968</v>
      </c>
      <c r="H258">
        <f t="shared" si="60"/>
        <v>612</v>
      </c>
    </row>
    <row r="259" spans="2:8" x14ac:dyDescent="0.25">
      <c r="B259" s="2">
        <v>44130</v>
      </c>
      <c r="C259">
        <v>30303</v>
      </c>
      <c r="D259">
        <v>18718</v>
      </c>
      <c r="E259">
        <v>1872</v>
      </c>
      <c r="F259" s="8">
        <v>215</v>
      </c>
      <c r="G259">
        <f t="shared" si="59"/>
        <v>11585</v>
      </c>
      <c r="H259">
        <f t="shared" si="60"/>
        <v>617</v>
      </c>
    </row>
    <row r="260" spans="2:8" x14ac:dyDescent="0.25">
      <c r="B260" s="2">
        <v>44131</v>
      </c>
      <c r="C260">
        <v>32127</v>
      </c>
      <c r="D260">
        <v>19257</v>
      </c>
      <c r="E260">
        <v>1824</v>
      </c>
      <c r="F260" s="8">
        <v>238</v>
      </c>
      <c r="G260">
        <f t="shared" si="59"/>
        <v>12870</v>
      </c>
      <c r="H260">
        <f t="shared" si="60"/>
        <v>1285</v>
      </c>
    </row>
    <row r="261" spans="2:8" x14ac:dyDescent="0.25">
      <c r="B261" s="2">
        <v>44132</v>
      </c>
      <c r="C261">
        <v>33858</v>
      </c>
      <c r="D261">
        <v>18776</v>
      </c>
      <c r="E261">
        <v>1731</v>
      </c>
      <c r="F261" s="8">
        <v>253</v>
      </c>
      <c r="G261">
        <f t="shared" si="59"/>
        <v>15082</v>
      </c>
      <c r="H261">
        <f t="shared" si="60"/>
        <v>2212</v>
      </c>
    </row>
    <row r="262" spans="2:8" x14ac:dyDescent="0.25">
      <c r="B262" s="2">
        <v>44133</v>
      </c>
      <c r="C262">
        <v>35567</v>
      </c>
      <c r="D262">
        <v>18390</v>
      </c>
      <c r="E262">
        <v>1709</v>
      </c>
      <c r="F262" s="8">
        <v>273</v>
      </c>
      <c r="G262">
        <f t="shared" si="59"/>
        <v>17177</v>
      </c>
      <c r="H262">
        <f t="shared" si="60"/>
        <v>2095</v>
      </c>
    </row>
    <row r="263" spans="2:8" x14ac:dyDescent="0.25">
      <c r="B263" s="2">
        <v>44134</v>
      </c>
      <c r="C263">
        <v>37263</v>
      </c>
      <c r="D263">
        <v>17168</v>
      </c>
      <c r="E263">
        <v>1696</v>
      </c>
      <c r="F263" s="8">
        <v>285</v>
      </c>
      <c r="G263">
        <f t="shared" si="59"/>
        <v>20095</v>
      </c>
      <c r="H263">
        <f t="shared" si="60"/>
        <v>2918</v>
      </c>
    </row>
    <row r="264" spans="2:8" x14ac:dyDescent="0.25">
      <c r="B264" s="2">
        <v>44135</v>
      </c>
      <c r="C264">
        <v>38936</v>
      </c>
      <c r="D264">
        <v>15938</v>
      </c>
      <c r="E264">
        <v>1673</v>
      </c>
      <c r="F264" s="8">
        <v>307</v>
      </c>
      <c r="G264">
        <f t="shared" si="59"/>
        <v>22998</v>
      </c>
      <c r="H264">
        <f t="shared" si="60"/>
        <v>2903</v>
      </c>
    </row>
    <row r="265" spans="2:8" x14ac:dyDescent="0.25">
      <c r="B265" s="2">
        <v>44136</v>
      </c>
      <c r="C265">
        <v>40727</v>
      </c>
      <c r="D265">
        <v>15288</v>
      </c>
      <c r="E265">
        <v>1791</v>
      </c>
      <c r="F265" s="8">
        <v>335</v>
      </c>
      <c r="G265">
        <f t="shared" si="59"/>
        <v>25439</v>
      </c>
      <c r="H265">
        <f t="shared" si="60"/>
        <v>2441</v>
      </c>
    </row>
    <row r="266" spans="2:8" x14ac:dyDescent="0.25">
      <c r="B266" s="2">
        <v>44137</v>
      </c>
      <c r="C266">
        <v>42579</v>
      </c>
      <c r="D266">
        <v>15437</v>
      </c>
      <c r="E266">
        <v>1852</v>
      </c>
      <c r="F266" s="8">
        <v>342</v>
      </c>
      <c r="G266">
        <f t="shared" ref="G266:G272" si="63">C266-D266</f>
        <v>27142</v>
      </c>
      <c r="H266">
        <f t="shared" ref="H266:H272" si="64">G266-G265</f>
        <v>1703</v>
      </c>
    </row>
    <row r="267" spans="2:8" x14ac:dyDescent="0.25">
      <c r="B267" s="2">
        <v>44138</v>
      </c>
      <c r="C267">
        <v>44522</v>
      </c>
      <c r="D267">
        <v>15527</v>
      </c>
      <c r="E267">
        <v>1943</v>
      </c>
      <c r="F267" s="8">
        <v>362</v>
      </c>
      <c r="G267">
        <f t="shared" si="63"/>
        <v>28995</v>
      </c>
      <c r="H267">
        <f t="shared" si="64"/>
        <v>1853</v>
      </c>
    </row>
    <row r="268" spans="2:8" x14ac:dyDescent="0.25">
      <c r="B268" s="2">
        <v>44139</v>
      </c>
      <c r="C268">
        <v>46817</v>
      </c>
      <c r="D268">
        <v>15266</v>
      </c>
      <c r="E268">
        <v>2295</v>
      </c>
      <c r="F268" s="8">
        <v>381</v>
      </c>
      <c r="G268">
        <f t="shared" si="63"/>
        <v>31551</v>
      </c>
      <c r="H268">
        <f t="shared" si="64"/>
        <v>2556</v>
      </c>
    </row>
    <row r="269" spans="2:8" x14ac:dyDescent="0.25">
      <c r="B269" s="2">
        <v>44140</v>
      </c>
      <c r="C269">
        <v>49218</v>
      </c>
      <c r="D269">
        <v>15358</v>
      </c>
      <c r="E269">
        <v>2401</v>
      </c>
      <c r="F269" s="8">
        <v>401</v>
      </c>
      <c r="G269">
        <f t="shared" si="63"/>
        <v>33860</v>
      </c>
      <c r="H269">
        <f t="shared" si="64"/>
        <v>2309</v>
      </c>
    </row>
    <row r="270" spans="2:8" x14ac:dyDescent="0.25">
      <c r="B270" s="2">
        <v>44141</v>
      </c>
      <c r="C270">
        <v>51993</v>
      </c>
      <c r="D270">
        <v>14551</v>
      </c>
      <c r="E270">
        <v>2775</v>
      </c>
      <c r="F270" s="8">
        <v>423</v>
      </c>
      <c r="G270">
        <f t="shared" si="63"/>
        <v>37442</v>
      </c>
      <c r="H270">
        <f t="shared" si="64"/>
        <v>3582</v>
      </c>
    </row>
    <row r="271" spans="2:8" x14ac:dyDescent="0.25">
      <c r="B271" s="2">
        <v>44142</v>
      </c>
      <c r="C271">
        <v>54852</v>
      </c>
      <c r="D271">
        <v>14638</v>
      </c>
      <c r="E271">
        <v>2859</v>
      </c>
      <c r="F271" s="8">
        <v>441</v>
      </c>
      <c r="G271">
        <f t="shared" si="63"/>
        <v>40214</v>
      </c>
      <c r="H271">
        <f t="shared" si="64"/>
        <v>2772</v>
      </c>
    </row>
    <row r="272" spans="2:8" x14ac:dyDescent="0.25">
      <c r="B272" s="2">
        <v>44143</v>
      </c>
      <c r="C272">
        <v>57753</v>
      </c>
      <c r="D272">
        <v>14706</v>
      </c>
      <c r="E272">
        <v>2901</v>
      </c>
      <c r="F272" s="8">
        <v>475</v>
      </c>
      <c r="G272">
        <f t="shared" si="63"/>
        <v>43047</v>
      </c>
      <c r="H272">
        <f t="shared" si="64"/>
        <v>2833</v>
      </c>
    </row>
  </sheetData>
  <hyperlinks>
    <hyperlink ref="C2" r:id="rId1" xr:uid="{754030C4-C01B-4DC6-BCEC-9A347E3BA222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infection_rate</vt:lpstr>
      <vt:lpstr>removal_rate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</dc:creator>
  <cp:lastModifiedBy>Levan</cp:lastModifiedBy>
  <dcterms:created xsi:type="dcterms:W3CDTF">2020-11-08T22:16:24Z</dcterms:created>
  <dcterms:modified xsi:type="dcterms:W3CDTF">2020-11-20T20:12:17Z</dcterms:modified>
</cp:coreProperties>
</file>